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xl/drawings/drawing19.xml" ContentType="application/vnd.openxmlformats-officedocument.drawing+xml"/>
  <Override PartName="/xl/charts/chart20.xml" ContentType="application/vnd.openxmlformats-officedocument.drawingml.chart+xml"/>
  <Override PartName="/xl/drawings/drawing20.xml" ContentType="application/vnd.openxmlformats-officedocument.drawing+xml"/>
  <Override PartName="/xl/charts/chart21.xml" ContentType="application/vnd.openxmlformats-officedocument.drawingml.chart+xml"/>
  <Override PartName="/xl/drawings/drawing21.xml" ContentType="application/vnd.openxmlformats-officedocument.drawing+xml"/>
  <Override PartName="/xl/charts/chart22.xml" ContentType="application/vnd.openxmlformats-officedocument.drawingml.chart+xml"/>
  <Override PartName="/xl/drawings/drawing22.xml" ContentType="application/vnd.openxmlformats-officedocument.drawing+xml"/>
  <Override PartName="/xl/charts/chart23.xml" ContentType="application/vnd.openxmlformats-officedocument.drawingml.chart+xml"/>
  <Override PartName="/xl/drawings/drawing23.xml" ContentType="application/vnd.openxmlformats-officedocument.drawing+xml"/>
  <Override PartName="/xl/charts/chart24.xml" ContentType="application/vnd.openxmlformats-officedocument.drawingml.chart+xml"/>
  <Override PartName="/xl/drawings/drawing24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" windowWidth="20112" windowHeight="7740" tabRatio="912" firstSheet="5" activeTab="8"/>
  </bookViews>
  <sheets>
    <sheet name="วุฒิการศึกษาครู" sheetId="7" r:id="rId1"/>
    <sheet name="จำนวน นร." sheetId="9" r:id="rId2"/>
    <sheet name="เปรียบเทียบ นร.อนุบาล 3 ปี" sheetId="8" r:id="rId3"/>
    <sheet name="เปรียบเทียบจำนวน นร.ป1-6" sheetId="1" r:id="rId4"/>
    <sheet name="เปรียบเทียบจำนวน นร.ม.1-3" sheetId="2" r:id="rId5"/>
    <sheet name="นร.เกรด ๓ ขึ้นไป" sheetId="10" r:id="rId6"/>
    <sheet name="NT เทียบระดับ" sheetId="4" r:id="rId7"/>
    <sheet name="NT จำแนกคุณภาพ" sheetId="3" r:id="rId8"/>
    <sheet name="ด้านภาษา" sheetId="5" r:id="rId9"/>
    <sheet name="ด้านคำนวณ" sheetId="6" r:id="rId10"/>
    <sheet name="ด้านเหตผล" sheetId="11" r:id="rId11"/>
    <sheet name="O-NET ป.๖" sheetId="12" r:id="rId12"/>
    <sheet name="O-NET แยกวิชา ป.๖" sheetId="18" r:id="rId13"/>
    <sheet name="O-NET ม.๓" sheetId="13" r:id="rId14"/>
    <sheet name="การอ่าน ป.๑-๔" sheetId="14" r:id="rId15"/>
    <sheet name="การสื่อสาร ป.๑-๖" sheetId="15" r:id="rId16"/>
    <sheet name="เทคโนโลยี" sheetId="16" r:id="rId17"/>
    <sheet name="NT แยกระดับคุณภาพ" sheetId="17" r:id="rId18"/>
    <sheet name="คุณลักษณะอันพึงประสงค์" sheetId="20" r:id="rId19"/>
    <sheet name="คุณธรมจริยธรรม" sheetId="21" r:id="rId20"/>
    <sheet name="อนุรักษ์ธรรมชาติ" sheetId="22" r:id="rId21"/>
    <sheet name="ความเป็นไทย" sheetId="23" r:id="rId22"/>
    <sheet name="สุขภาวะ" sheetId="24" r:id="rId23"/>
    <sheet name="เข้าร่วมโครงการคุณธรรม" sheetId="25" r:id="rId24"/>
    <sheet name="การพัฒนาครู" sheetId="26" r:id="rId25"/>
    <sheet name="จำนวนเครือข่าย" sheetId="27" r:id="rId26"/>
    <sheet name="การนิเทศ" sheetId="28" r:id="rId27"/>
    <sheet name="Sheet1" sheetId="29" r:id="rId28"/>
  </sheets>
  <externalReferences>
    <externalReference r:id="rId29"/>
  </externalReferences>
  <calcPr calcId="145621"/>
</workbook>
</file>

<file path=xl/calcChain.xml><?xml version="1.0" encoding="utf-8"?>
<calcChain xmlns="http://schemas.openxmlformats.org/spreadsheetml/2006/main">
  <c r="E12" i="29" l="1"/>
  <c r="C12" i="29"/>
  <c r="S12" i="29"/>
  <c r="Q12" i="29"/>
  <c r="O12" i="29"/>
  <c r="M12" i="29"/>
  <c r="K12" i="29"/>
  <c r="L12" i="29" s="1"/>
  <c r="I12" i="29"/>
  <c r="G12" i="29"/>
  <c r="B12" i="29"/>
  <c r="T8" i="29"/>
  <c r="R8" i="29"/>
  <c r="P8" i="29"/>
  <c r="N8" i="29"/>
  <c r="L8" i="29"/>
  <c r="J8" i="29"/>
  <c r="H8" i="29"/>
  <c r="F8" i="29"/>
  <c r="D8" i="29"/>
  <c r="T7" i="29"/>
  <c r="R7" i="29"/>
  <c r="P7" i="29"/>
  <c r="N7" i="29"/>
  <c r="L7" i="29"/>
  <c r="J7" i="29"/>
  <c r="H7" i="29"/>
  <c r="F7" i="29"/>
  <c r="D7" i="29"/>
  <c r="T6" i="29"/>
  <c r="R6" i="29"/>
  <c r="P6" i="29"/>
  <c r="N6" i="29"/>
  <c r="L6" i="29"/>
  <c r="J6" i="29"/>
  <c r="H6" i="29"/>
  <c r="F6" i="29"/>
  <c r="D6" i="29"/>
  <c r="T5" i="29"/>
  <c r="R5" i="29"/>
  <c r="P5" i="29"/>
  <c r="N5" i="29"/>
  <c r="L5" i="29"/>
  <c r="J5" i="29"/>
  <c r="H5" i="29"/>
  <c r="F5" i="29"/>
  <c r="D5" i="29"/>
  <c r="T4" i="29"/>
  <c r="R4" i="29"/>
  <c r="P4" i="29"/>
  <c r="N4" i="29"/>
  <c r="L4" i="29"/>
  <c r="J4" i="29"/>
  <c r="H4" i="29"/>
  <c r="F4" i="29"/>
  <c r="D4" i="29"/>
  <c r="T3" i="29"/>
  <c r="R3" i="29"/>
  <c r="P3" i="29"/>
  <c r="N3" i="29"/>
  <c r="L3" i="29"/>
  <c r="J3" i="29"/>
  <c r="H3" i="29"/>
  <c r="F3" i="29"/>
  <c r="D3" i="29"/>
  <c r="C5" i="14"/>
  <c r="C4" i="14"/>
  <c r="C3" i="14"/>
  <c r="B6" i="14"/>
  <c r="B5" i="14"/>
  <c r="B4" i="14"/>
  <c r="B3" i="14"/>
  <c r="R12" i="29" l="1"/>
  <c r="T12" i="29"/>
  <c r="H12" i="29"/>
  <c r="F12" i="29"/>
  <c r="N12" i="29"/>
  <c r="P12" i="29"/>
  <c r="D12" i="29"/>
  <c r="J12" i="29"/>
  <c r="B5" i="24"/>
  <c r="B4" i="24"/>
  <c r="B3" i="24"/>
  <c r="B2" i="24"/>
  <c r="D4" i="18"/>
  <c r="D2" i="18"/>
  <c r="E2" i="18"/>
  <c r="B7" i="16" l="1"/>
  <c r="B6" i="16"/>
  <c r="B5" i="16"/>
  <c r="B4" i="16"/>
  <c r="B3" i="16"/>
  <c r="B2" i="16"/>
  <c r="J3" i="15"/>
  <c r="E3" i="9" l="1"/>
  <c r="E2" i="9"/>
  <c r="D4" i="9"/>
  <c r="D5" i="9" s="1"/>
  <c r="C7" i="23" l="1"/>
  <c r="C6" i="23"/>
  <c r="C5" i="23"/>
  <c r="C4" i="23"/>
  <c r="C3" i="23"/>
  <c r="C2" i="23"/>
  <c r="E5" i="17" l="1"/>
  <c r="D5" i="17"/>
  <c r="C5" i="17"/>
  <c r="B5" i="17"/>
  <c r="E5" i="4" l="1"/>
  <c r="E4" i="4"/>
  <c r="E3" i="4"/>
  <c r="A26" i="10"/>
  <c r="B22" i="10"/>
  <c r="B21" i="10"/>
  <c r="B20" i="10"/>
  <c r="B19" i="10"/>
  <c r="B18" i="10"/>
  <c r="B17" i="10"/>
  <c r="S12" i="10"/>
  <c r="Q12" i="10"/>
  <c r="O12" i="10"/>
  <c r="M12" i="10"/>
  <c r="K12" i="10"/>
  <c r="I12" i="10"/>
  <c r="G12" i="10"/>
  <c r="E12" i="10"/>
  <c r="C12" i="10"/>
  <c r="B12" i="10"/>
  <c r="B26" i="10" s="1"/>
  <c r="A25" i="10"/>
  <c r="A24" i="10"/>
  <c r="A23" i="10"/>
  <c r="A22" i="10"/>
  <c r="A21" i="10"/>
  <c r="A20" i="10"/>
  <c r="A19" i="10"/>
  <c r="A18" i="10"/>
  <c r="A17" i="10"/>
  <c r="T3" i="10"/>
  <c r="K17" i="10" s="1"/>
  <c r="T4" i="10"/>
  <c r="K18" i="10" s="1"/>
  <c r="T5" i="10"/>
  <c r="K19" i="10" s="1"/>
  <c r="T6" i="10"/>
  <c r="K20" i="10" s="1"/>
  <c r="T7" i="10"/>
  <c r="K21" i="10" s="1"/>
  <c r="T8" i="10"/>
  <c r="K22" i="10" s="1"/>
  <c r="R3" i="10"/>
  <c r="J17" i="10" s="1"/>
  <c r="R4" i="10"/>
  <c r="J18" i="10" s="1"/>
  <c r="R5" i="10"/>
  <c r="J19" i="10" s="1"/>
  <c r="R6" i="10"/>
  <c r="J20" i="10" s="1"/>
  <c r="R7" i="10"/>
  <c r="J21" i="10" s="1"/>
  <c r="R8" i="10"/>
  <c r="J22" i="10" s="1"/>
  <c r="P8" i="10"/>
  <c r="I22" i="10" s="1"/>
  <c r="P7" i="10"/>
  <c r="I21" i="10" s="1"/>
  <c r="P6" i="10"/>
  <c r="I20" i="10" s="1"/>
  <c r="P5" i="10"/>
  <c r="I19" i="10" s="1"/>
  <c r="P4" i="10"/>
  <c r="I18" i="10" s="1"/>
  <c r="P3" i="10"/>
  <c r="I17" i="10" s="1"/>
  <c r="N3" i="10"/>
  <c r="H17" i="10" s="1"/>
  <c r="N4" i="10"/>
  <c r="H18" i="10" s="1"/>
  <c r="N5" i="10"/>
  <c r="H19" i="10" s="1"/>
  <c r="N6" i="10"/>
  <c r="H20" i="10" s="1"/>
  <c r="N7" i="10"/>
  <c r="H21" i="10" s="1"/>
  <c r="N8" i="10"/>
  <c r="H22" i="10" s="1"/>
  <c r="J12" i="10" l="1"/>
  <c r="F26" i="10" s="1"/>
  <c r="R12" i="10"/>
  <c r="J26" i="10" s="1"/>
  <c r="P12" i="10"/>
  <c r="I26" i="10" s="1"/>
  <c r="N12" i="10"/>
  <c r="H26" i="10" s="1"/>
  <c r="D12" i="10"/>
  <c r="C26" i="10" s="1"/>
  <c r="T12" i="10"/>
  <c r="K26" i="10" s="1"/>
  <c r="F12" i="10"/>
  <c r="D26" i="10" s="1"/>
  <c r="H12" i="10"/>
  <c r="E26" i="10" s="1"/>
  <c r="L12" i="10"/>
  <c r="G26" i="10" s="1"/>
  <c r="L8" i="10"/>
  <c r="G22" i="10" s="1"/>
  <c r="L7" i="10"/>
  <c r="G21" i="10" s="1"/>
  <c r="L6" i="10"/>
  <c r="G20" i="10" s="1"/>
  <c r="L5" i="10"/>
  <c r="G19" i="10" s="1"/>
  <c r="L4" i="10"/>
  <c r="G18" i="10" s="1"/>
  <c r="L3" i="10"/>
  <c r="G17" i="10" s="1"/>
  <c r="J8" i="10"/>
  <c r="F22" i="10" s="1"/>
  <c r="J7" i="10"/>
  <c r="F21" i="10" s="1"/>
  <c r="J6" i="10"/>
  <c r="F20" i="10" s="1"/>
  <c r="J5" i="10"/>
  <c r="F19" i="10" s="1"/>
  <c r="J4" i="10"/>
  <c r="F18" i="10" s="1"/>
  <c r="J3" i="10"/>
  <c r="F17" i="10" s="1"/>
  <c r="H8" i="10"/>
  <c r="E22" i="10" s="1"/>
  <c r="H7" i="10"/>
  <c r="E21" i="10" s="1"/>
  <c r="H6" i="10"/>
  <c r="E20" i="10" s="1"/>
  <c r="H5" i="10"/>
  <c r="E19" i="10" s="1"/>
  <c r="H4" i="10"/>
  <c r="E18" i="10" s="1"/>
  <c r="H3" i="10"/>
  <c r="E17" i="10" s="1"/>
  <c r="F8" i="10"/>
  <c r="D22" i="10" s="1"/>
  <c r="F7" i="10"/>
  <c r="D21" i="10" s="1"/>
  <c r="F6" i="10"/>
  <c r="D20" i="10" s="1"/>
  <c r="F5" i="10"/>
  <c r="D19" i="10" s="1"/>
  <c r="F4" i="10"/>
  <c r="D18" i="10" s="1"/>
  <c r="F3" i="10"/>
  <c r="D17" i="10" s="1"/>
  <c r="D8" i="10"/>
  <c r="C22" i="10" s="1"/>
  <c r="D7" i="10"/>
  <c r="C21" i="10" s="1"/>
  <c r="D6" i="10"/>
  <c r="C20" i="10" s="1"/>
  <c r="D5" i="10"/>
  <c r="C19" i="10" s="1"/>
  <c r="D4" i="10"/>
  <c r="C18" i="10" s="1"/>
  <c r="D3" i="10"/>
  <c r="C17" i="10" s="1"/>
  <c r="F4" i="9"/>
  <c r="F5" i="9" s="1"/>
  <c r="P3" i="9"/>
  <c r="P2" i="9"/>
  <c r="L3" i="9"/>
  <c r="L2" i="9"/>
  <c r="K4" i="9"/>
  <c r="K5" i="9" s="1"/>
  <c r="J4" i="9"/>
  <c r="J5" i="9" s="1"/>
  <c r="I4" i="9"/>
  <c r="I5" i="9" s="1"/>
  <c r="H4" i="9"/>
  <c r="H5" i="9" s="1"/>
  <c r="G4" i="9"/>
  <c r="G5" i="9" s="1"/>
  <c r="C4" i="9"/>
  <c r="C5" i="9" s="1"/>
  <c r="B4" i="9"/>
  <c r="E4" i="9" s="1"/>
  <c r="Q2" i="9" l="1"/>
  <c r="P4" i="9"/>
  <c r="P5" i="9" s="1"/>
  <c r="Q3" i="9"/>
  <c r="L4" i="9"/>
  <c r="L5" i="9" s="1"/>
  <c r="B5" i="9"/>
  <c r="E5" i="9" s="1"/>
  <c r="Q4" i="9" l="1"/>
  <c r="Q5" i="9" s="1"/>
</calcChain>
</file>

<file path=xl/sharedStrings.xml><?xml version="1.0" encoding="utf-8"?>
<sst xmlns="http://schemas.openxmlformats.org/spreadsheetml/2006/main" count="446" uniqueCount="98">
  <si>
    <t>ปริญญาตรี</t>
  </si>
  <si>
    <t>ปริญญาโท</t>
  </si>
  <si>
    <t>ปริญญาเอก</t>
  </si>
  <si>
    <t>ชั้น</t>
  </si>
  <si>
    <t xml:space="preserve"> </t>
  </si>
  <si>
    <t>ภาษาไทย</t>
  </si>
  <si>
    <t>ภาษาอังกฤษ</t>
  </si>
  <si>
    <t>วิทยาศาสตร์</t>
  </si>
  <si>
    <t>คณิตศาสตร์</t>
  </si>
  <si>
    <t>ศิลปะ</t>
  </si>
  <si>
    <t>สุขศึกษา</t>
  </si>
  <si>
    <t>การงานอาชีพฯ</t>
  </si>
  <si>
    <t>ประวัติศาสตร์</t>
  </si>
  <si>
    <t xml:space="preserve">  </t>
  </si>
  <si>
    <t>ด้านภาษา</t>
  </si>
  <si>
    <t>ด้านคำนวณ</t>
  </si>
  <si>
    <t>ด้านเหตุผล</t>
  </si>
  <si>
    <t>ดีมาก</t>
  </si>
  <si>
    <t>ดี</t>
  </si>
  <si>
    <t>พอใช้</t>
  </si>
  <si>
    <t>ปรับปรุง</t>
  </si>
  <si>
    <t>ด้าน</t>
  </si>
  <si>
    <t>ระดับคุณภาพ</t>
  </si>
  <si>
    <t>ปี กศ. 2559</t>
  </si>
  <si>
    <t>ความสามารถด้านเหตุผล</t>
  </si>
  <si>
    <t>ต่ำกว่าปริญญาตรี.</t>
  </si>
  <si>
    <t>รวม</t>
  </si>
  <si>
    <t>อ.๑</t>
  </si>
  <si>
    <t>อ.๒</t>
  </si>
  <si>
    <t>ป.๑</t>
  </si>
  <si>
    <t>ป.๒</t>
  </si>
  <si>
    <t>ป.๓</t>
  </si>
  <si>
    <t>ป.๔</t>
  </si>
  <si>
    <t>ป.๕</t>
  </si>
  <si>
    <t>ป.๖</t>
  </si>
  <si>
    <t>ระดับ</t>
  </si>
  <si>
    <t>ชั้นเรียน</t>
  </si>
  <si>
    <t>ปี กศ.</t>
  </si>
  <si>
    <t>ปี 2560</t>
  </si>
  <si>
    <t>ปี 2559</t>
  </si>
  <si>
    <t>ปี 2558</t>
  </si>
  <si>
    <t>ม.๑</t>
  </si>
  <si>
    <t>ม.๒</t>
  </si>
  <si>
    <t>ม.๓</t>
  </si>
  <si>
    <t>รวมทั้งหมด</t>
  </si>
  <si>
    <t>ชาย</t>
  </si>
  <si>
    <t>หญิง</t>
  </si>
  <si>
    <t>เฉลี่ยต่อห้อง</t>
  </si>
  <si>
    <t>ระดับชั้นเรียน</t>
  </si>
  <si>
    <t>สังคมศึกษาฯ</t>
  </si>
  <si>
    <t>สุขศึกษาและพลศึกษา</t>
  </si>
  <si>
    <t>จำนวน</t>
  </si>
  <si>
    <t>นักเรียน</t>
  </si>
  <si>
    <t>เกรด ๓ ขึ้นไป</t>
  </si>
  <si>
    <t>ร้อยละ</t>
  </si>
  <si>
    <t>จำนวนและร้อยละของนักเรียนที่มีเกรดเฉลี่ยผลสัมฤทธิ์ทางการเรียนแต่ละรายวิชาในระดับ ๓ ขึ้นไป</t>
  </si>
  <si>
    <t>ระดับชั้นประถมศึกษาปีที่ ๑ ถึงชั้นมัธยมศึกษาปีที่ ๓</t>
  </si>
  <si>
    <t>สังคมฯ</t>
  </si>
  <si>
    <t>ประวัติฯ</t>
  </si>
  <si>
    <t>การงานฯ</t>
  </si>
  <si>
    <t>อังกฤษ</t>
  </si>
  <si>
    <t>คะแนนเฉลี่ยร้อยละผลการประเมินการทดสอบความสามารถพื้นฐานของผู้เรียนระดับชาติ (NT) ชั้นประถมศึกษาปีที่ 3 ปีการศึกษา 2560</t>
  </si>
  <si>
    <t xml:space="preserve">คะแนนเฉลี่ย </t>
  </si>
  <si>
    <t>ระดับประเทศ</t>
  </si>
  <si>
    <t>ระดับโรงเรียน</t>
  </si>
  <si>
    <t>ระดับเขตพื้นที่</t>
  </si>
  <si>
    <t>เฉลี่ยทั้ง 3 ด้าน</t>
  </si>
  <si>
    <t>ปี กศ. 2560</t>
  </si>
  <si>
    <t>ความสามารถด้านภาษา</t>
  </si>
  <si>
    <t>ความสามารถด้านคำนวณ</t>
  </si>
  <si>
    <t>ระดับ/รายวิชา</t>
  </si>
  <si>
    <t>คะแนนเฉลี่ยของโรงเรียน</t>
  </si>
  <si>
    <t>คะแนนเฉลี่ยระดับจังหวัด</t>
  </si>
  <si>
    <t>คะแนนเฉลี่ย สังกัด สพฐ.ทั่วประเทศ</t>
  </si>
  <si>
    <t>คะแนนเฉลี่ย ระดับประเทศ</t>
  </si>
  <si>
    <t>ความสามารถในการอ่าน</t>
  </si>
  <si>
    <t>อ่านออกเสียง</t>
  </si>
  <si>
    <t>อ่านรู้เรื่อง</t>
  </si>
  <si>
    <t>ร้อยละของจำนวนนักเรียนที่ได้ระดับดีขึ้นไป</t>
  </si>
  <si>
    <t>ร้อยละของนักเรียนที่มีผลการประเมินความสามารถในการสื่อสาร คิดคำนวณและคิดวิเคราะห์ ชั้นประถมศึกษาปีที่ ๑-๖ จำแนกตามระดับคุณภาพระดับดีขึ้นไป</t>
  </si>
  <si>
    <t>ร้อยละของนักเรียนที่มีผลการประเมินความสามารถในการใช้เทคโนโลยี ชั้นประถมศึกษาปีที่ ๑-๖ จำแนกตามระดับคุณภาพระดับดีขึ้นไป</t>
  </si>
  <si>
    <t>เฉลี่ย</t>
  </si>
  <si>
    <t>กลุ่มสาระ</t>
  </si>
  <si>
    <t>ดีเยี่ยม</t>
  </si>
  <si>
    <t>เข้าร่วม</t>
  </si>
  <si>
    <t>รายการ</t>
  </si>
  <si>
    <t>ยังไม่เคยได้รับการพัฒนา</t>
  </si>
  <si>
    <t>๑ ครั้ง/ภาคเรียน</t>
  </si>
  <si>
    <t>๒ ครั้ง/ภาคเรียน</t>
  </si>
  <si>
    <t>มากกว่า ๒ ครั้ง/ภาคเรียน</t>
  </si>
  <si>
    <t>จำนวนครั้งที่ครูเข้ารับการอบรมพัฒนาทางวิชาชีพ</t>
  </si>
  <si>
    <t>ไม่ได้มีส่วนร่วม</t>
  </si>
  <si>
    <t>จำนวนเครือข่ายเข้ามามีส่วนร่วมในการวางแผนการพัฒนาคุณภาพการศึกษา</t>
  </si>
  <si>
    <t>ร้อยละของครูที่ได้รับการนิเทศ กำกับ ติดตามและประเมินผลจากผู้บริหาร</t>
  </si>
  <si>
    <t>อ.๓</t>
  </si>
  <si>
    <t>อ.2</t>
  </si>
  <si>
    <t>อ.3</t>
  </si>
  <si>
    <t>ปานกลาง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</si>
</sst>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6"/>
      <color rgb="FF000000"/>
      <name val="TH SarabunPSK"/>
      <family val="2"/>
    </font>
    <font>
      <sz val="15"/>
      <color rgb="FF00000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1A0C7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59" fontId="1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5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59" fontId="2" fillId="0" borderId="2" xfId="0" applyNumberFormat="1" applyFont="1" applyBorder="1" applyAlignment="1">
      <alignment horizontal="center" vertical="center" wrapText="1"/>
    </xf>
    <xf numFmtId="59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5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59" fontId="3" fillId="0" borderId="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5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59" fontId="3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59" fontId="2" fillId="2" borderId="2" xfId="0" applyNumberFormat="1" applyFont="1" applyFill="1" applyBorder="1" applyAlignment="1">
      <alignment horizontal="center" vertical="center" wrapText="1"/>
    </xf>
    <xf numFmtId="59" fontId="2" fillId="3" borderId="2" xfId="0" applyNumberFormat="1" applyFont="1" applyFill="1" applyBorder="1" applyAlignment="1">
      <alignment horizontal="center" vertical="center" wrapText="1"/>
    </xf>
    <xf numFmtId="59" fontId="2" fillId="4" borderId="3" xfId="0" applyNumberFormat="1" applyFont="1" applyFill="1" applyBorder="1" applyAlignment="1">
      <alignment horizontal="center" vertical="center" wrapText="1"/>
    </xf>
    <xf numFmtId="59" fontId="2" fillId="2" borderId="3" xfId="0" applyNumberFormat="1" applyFont="1" applyFill="1" applyBorder="1" applyAlignment="1">
      <alignment horizontal="center" vertical="center" wrapText="1"/>
    </xf>
    <xf numFmtId="59" fontId="2" fillId="4" borderId="4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60" fontId="2" fillId="2" borderId="3" xfId="0" applyNumberFormat="1" applyFont="1" applyFill="1" applyBorder="1" applyAlignment="1">
      <alignment horizontal="center" vertical="center" wrapText="1"/>
    </xf>
    <xf numFmtId="60" fontId="2" fillId="4" borderId="3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59" fontId="2" fillId="0" borderId="9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59" fontId="2" fillId="5" borderId="9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59" fontId="1" fillId="0" borderId="9" xfId="0" applyNumberFormat="1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vertical="center"/>
    </xf>
    <xf numFmtId="0" fontId="4" fillId="6" borderId="4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vertical="center"/>
    </xf>
    <xf numFmtId="0" fontId="4" fillId="7" borderId="4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vertical="center"/>
    </xf>
    <xf numFmtId="0" fontId="4" fillId="8" borderId="4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vertical="center"/>
    </xf>
    <xf numFmtId="0" fontId="4" fillId="9" borderId="4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60" fontId="0" fillId="0" borderId="9" xfId="0" applyNumberFormat="1" applyBorder="1" applyAlignment="1">
      <alignment horizontal="center"/>
    </xf>
    <xf numFmtId="0" fontId="1" fillId="0" borderId="9" xfId="0" applyFont="1" applyBorder="1"/>
    <xf numFmtId="60" fontId="1" fillId="0" borderId="9" xfId="0" applyNumberFormat="1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87" fontId="1" fillId="0" borderId="9" xfId="0" applyNumberFormat="1" applyFont="1" applyBorder="1" applyAlignment="1">
      <alignment horizontal="center"/>
    </xf>
    <xf numFmtId="59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 sz="1600" b="0">
                <a:latin typeface="Angsana New" pitchFamily="18" charset="-34"/>
                <a:cs typeface="Angsana New" pitchFamily="18" charset="-34"/>
              </a:rPr>
              <a:t>ร้อยละของวุฒิการศึกษาสูงสุดของครูและบุคลากรทางการศึกษา</a:t>
            </a:r>
            <a:r>
              <a:rPr lang="th-TH" sz="1600" b="0" baseline="0">
                <a:latin typeface="Angsana New" pitchFamily="18" charset="-34"/>
                <a:cs typeface="Angsana New" pitchFamily="18" charset="-34"/>
              </a:rPr>
              <a:t> </a:t>
            </a:r>
            <a:endParaRPr lang="en-US" sz="1600" b="0" baseline="0">
              <a:latin typeface="Angsana New" pitchFamily="18" charset="-34"/>
              <a:cs typeface="Angsana New" pitchFamily="18" charset="-34"/>
            </a:endParaRPr>
          </a:p>
          <a:p>
            <a:pPr>
              <a:defRPr/>
            </a:pPr>
            <a:r>
              <a:rPr lang="th-TH" sz="1600" b="0" baseline="0">
                <a:latin typeface="Angsana New" pitchFamily="18" charset="-34"/>
                <a:cs typeface="Angsana New" pitchFamily="18" charset="-34"/>
              </a:rPr>
              <a:t>ปีการศึกษา </a:t>
            </a:r>
            <a:r>
              <a:rPr lang="en-US" sz="1600" b="0" baseline="0">
                <a:latin typeface="Angsana New" pitchFamily="18" charset="-34"/>
                <a:cs typeface="Angsana New" pitchFamily="18" charset="-34"/>
              </a:rPr>
              <a:t>2560</a:t>
            </a:r>
            <a:endParaRPr lang="th-TH" sz="1600" b="0">
              <a:latin typeface="Angsana New" pitchFamily="18" charset="-34"/>
              <a:cs typeface="Angsana New" pitchFamily="18" charset="-34"/>
            </a:endParaRP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วุฒิการศึกษาครู!$B$1:$B$5</c:f>
              <c:strCache>
                <c:ptCount val="5"/>
                <c:pt idx="0">
                  <c:v>ต่ำกว่าปริญญาตรี.</c:v>
                </c:pt>
                <c:pt idx="1">
                  <c:v>ปริญญาตรี</c:v>
                </c:pt>
                <c:pt idx="2">
                  <c:v>ปริญญาโท</c:v>
                </c:pt>
                <c:pt idx="3">
                  <c:v>ปริญญาเอก</c:v>
                </c:pt>
                <c:pt idx="4">
                  <c:v>รวม</c:v>
                </c:pt>
              </c:strCache>
            </c:strRef>
          </c:cat>
          <c:val>
            <c:numRef>
              <c:f>วุฒิการศึกษาครู!$C$1:$C$5</c:f>
              <c:numCache>
                <c:formatCode>t0</c:formatCode>
                <c:ptCount val="5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th-TH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 sz="1400">
                <a:latin typeface="TH SarabunPSK" pitchFamily="34" charset="-34"/>
                <a:cs typeface="TH SarabunPSK" pitchFamily="34" charset="-34"/>
              </a:rPr>
              <a:t>ความสามารถด้านเหตุผล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ด้านเหตผล!$A$3</c:f>
              <c:strCache>
                <c:ptCount val="1"/>
                <c:pt idx="0">
                  <c:v>ปี กศ. 2559</c:v>
                </c:pt>
              </c:strCache>
            </c:strRef>
          </c:tx>
          <c:invertIfNegative val="0"/>
          <c:cat>
            <c:strRef>
              <c:f>ด้านเหตผล!$B$2:$E$2</c:f>
              <c:strCache>
                <c:ptCount val="4"/>
                <c:pt idx="0">
                  <c:v>ดีมาก</c:v>
                </c:pt>
                <c:pt idx="1">
                  <c:v>ดี</c:v>
                </c:pt>
                <c:pt idx="2">
                  <c:v>พอใช้</c:v>
                </c:pt>
                <c:pt idx="3">
                  <c:v>ปรับปรุง</c:v>
                </c:pt>
              </c:strCache>
            </c:strRef>
          </c:cat>
          <c:val>
            <c:numRef>
              <c:f>ด้านเหตผล!$B$3:$E$3</c:f>
              <c:numCache>
                <c:formatCode>General</c:formatCode>
                <c:ptCount val="4"/>
                <c:pt idx="0">
                  <c:v>18.899999999999999</c:v>
                </c:pt>
                <c:pt idx="1">
                  <c:v>36.56</c:v>
                </c:pt>
                <c:pt idx="2">
                  <c:v>34.78</c:v>
                </c:pt>
                <c:pt idx="3">
                  <c:v>12.14</c:v>
                </c:pt>
              </c:numCache>
            </c:numRef>
          </c:val>
        </c:ser>
        <c:ser>
          <c:idx val="1"/>
          <c:order val="1"/>
          <c:tx>
            <c:strRef>
              <c:f>ด้านเหตผล!$A$4</c:f>
              <c:strCache>
                <c:ptCount val="1"/>
                <c:pt idx="0">
                  <c:v>ปี กศ. 2560</c:v>
                </c:pt>
              </c:strCache>
            </c:strRef>
          </c:tx>
          <c:invertIfNegative val="0"/>
          <c:cat>
            <c:strRef>
              <c:f>ด้านเหตผล!$B$2:$E$2</c:f>
              <c:strCache>
                <c:ptCount val="4"/>
                <c:pt idx="0">
                  <c:v>ดีมาก</c:v>
                </c:pt>
                <c:pt idx="1">
                  <c:v>ดี</c:v>
                </c:pt>
                <c:pt idx="2">
                  <c:v>พอใช้</c:v>
                </c:pt>
                <c:pt idx="3">
                  <c:v>ปรับปรุง</c:v>
                </c:pt>
              </c:strCache>
            </c:strRef>
          </c:cat>
          <c:val>
            <c:numRef>
              <c:f>ด้านเหตผล!$B$4:$E$4</c:f>
              <c:numCache>
                <c:formatCode>General</c:formatCode>
                <c:ptCount val="4"/>
                <c:pt idx="0">
                  <c:v>19.87</c:v>
                </c:pt>
                <c:pt idx="1">
                  <c:v>35</c:v>
                </c:pt>
                <c:pt idx="2">
                  <c:v>42.12</c:v>
                </c:pt>
                <c:pt idx="3">
                  <c:v>14.34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9978752"/>
        <c:axId val="259980288"/>
      </c:barChart>
      <c:catAx>
        <c:axId val="259978752"/>
        <c:scaling>
          <c:orientation val="minMax"/>
        </c:scaling>
        <c:delete val="0"/>
        <c:axPos val="b"/>
        <c:majorTickMark val="none"/>
        <c:minorTickMark val="none"/>
        <c:tickLblPos val="nextTo"/>
        <c:crossAx val="259980288"/>
        <c:crosses val="autoZero"/>
        <c:auto val="1"/>
        <c:lblAlgn val="ctr"/>
        <c:lblOffset val="100"/>
        <c:noMultiLvlLbl val="0"/>
      </c:catAx>
      <c:valAx>
        <c:axId val="2599802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5997875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 sz="1400">
                <a:latin typeface="TH SarabunPSK" pitchFamily="34" charset="-34"/>
                <a:cs typeface="TH SarabunPSK" pitchFamily="34" charset="-34"/>
              </a:rPr>
              <a:t>ผลการทดสอบทางการศึกษาระดับชาติขั้นพื้นฐาน</a:t>
            </a:r>
            <a:r>
              <a:rPr lang="th-TH" sz="1400" baseline="0">
                <a:latin typeface="TH SarabunPSK" pitchFamily="34" charset="-34"/>
                <a:cs typeface="TH SarabunPSK" pitchFamily="34" charset="-34"/>
              </a:rPr>
              <a:t> (</a:t>
            </a:r>
            <a:r>
              <a:rPr lang="en-US" sz="1400" baseline="0">
                <a:latin typeface="TH SarabunPSK" pitchFamily="34" charset="-34"/>
                <a:cs typeface="TH SarabunPSK" pitchFamily="34" charset="-34"/>
              </a:rPr>
              <a:t>O-NET</a:t>
            </a:r>
            <a:r>
              <a:rPr lang="th-TH" sz="1400" baseline="0">
                <a:latin typeface="TH SarabunPSK" pitchFamily="34" charset="-34"/>
                <a:cs typeface="TH SarabunPSK" pitchFamily="34" charset="-34"/>
              </a:rPr>
              <a:t>) ปีการศึกษา </a:t>
            </a:r>
            <a:r>
              <a:rPr lang="en-US" sz="1400" baseline="0">
                <a:latin typeface="TH SarabunPSK" pitchFamily="34" charset="-34"/>
                <a:cs typeface="TH SarabunPSK" pitchFamily="34" charset="-34"/>
              </a:rPr>
              <a:t>2560 </a:t>
            </a:r>
            <a:r>
              <a:rPr lang="th-TH" sz="1400" baseline="0">
                <a:latin typeface="TH SarabunPSK" pitchFamily="34" charset="-34"/>
                <a:cs typeface="TH SarabunPSK" pitchFamily="34" charset="-34"/>
              </a:rPr>
              <a:t>ชั้นประถมศึกษาปีที่ </a:t>
            </a:r>
            <a:r>
              <a:rPr lang="en-US" sz="1400" baseline="0">
                <a:latin typeface="TH SarabunPSK" pitchFamily="34" charset="-34"/>
                <a:cs typeface="TH SarabunPSK" pitchFamily="34" charset="-34"/>
              </a:rPr>
              <a:t>6</a:t>
            </a:r>
            <a:endParaRPr lang="th-TH" sz="1400">
              <a:latin typeface="TH SarabunPSK" pitchFamily="34" charset="-34"/>
              <a:cs typeface="TH SarabunPSK" pitchFamily="34" charset="-34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'O-NET ป.๖'!$A$2</c:f>
              <c:strCache>
                <c:ptCount val="1"/>
                <c:pt idx="0">
                  <c:v>คะแนนเฉลี่ยของโรงเรียน</c:v>
                </c:pt>
              </c:strCache>
            </c:strRef>
          </c:tx>
          <c:invertIfNegative val="0"/>
          <c:cat>
            <c:strRef>
              <c:f>'O-NET ป.๖'!$B$1:$F$1</c:f>
              <c:strCache>
                <c:ptCount val="5"/>
                <c:pt idx="0">
                  <c:v>ภาษาไทย</c:v>
                </c:pt>
                <c:pt idx="1">
                  <c:v>คณิตศาสตร์</c:v>
                </c:pt>
                <c:pt idx="2">
                  <c:v>วิทยาศาสตร์</c:v>
                </c:pt>
                <c:pt idx="3">
                  <c:v>สังคมฯ</c:v>
                </c:pt>
                <c:pt idx="4">
                  <c:v>ภาษาอังกฤษ</c:v>
                </c:pt>
              </c:strCache>
            </c:strRef>
          </c:cat>
          <c:val>
            <c:numRef>
              <c:f>'O-NET ป.๖'!$B$2:$F$2</c:f>
              <c:numCache>
                <c:formatCode>General</c:formatCode>
                <c:ptCount val="5"/>
                <c:pt idx="0">
                  <c:v>33.31</c:v>
                </c:pt>
                <c:pt idx="1">
                  <c:v>31.25</c:v>
                </c:pt>
                <c:pt idx="2">
                  <c:v>33.880000000000003</c:v>
                </c:pt>
                <c:pt idx="4">
                  <c:v>24.38</c:v>
                </c:pt>
              </c:numCache>
            </c:numRef>
          </c:val>
        </c:ser>
        <c:ser>
          <c:idx val="1"/>
          <c:order val="1"/>
          <c:tx>
            <c:strRef>
              <c:f>'O-NET ป.๖'!$A$3</c:f>
              <c:strCache>
                <c:ptCount val="1"/>
                <c:pt idx="0">
                  <c:v>คะแนนเฉลี่ยระดับจังหวัด</c:v>
                </c:pt>
              </c:strCache>
            </c:strRef>
          </c:tx>
          <c:invertIfNegative val="0"/>
          <c:cat>
            <c:strRef>
              <c:f>'O-NET ป.๖'!$B$1:$F$1</c:f>
              <c:strCache>
                <c:ptCount val="5"/>
                <c:pt idx="0">
                  <c:v>ภาษาไทย</c:v>
                </c:pt>
                <c:pt idx="1">
                  <c:v>คณิตศาสตร์</c:v>
                </c:pt>
                <c:pt idx="2">
                  <c:v>วิทยาศาสตร์</c:v>
                </c:pt>
                <c:pt idx="3">
                  <c:v>สังคมฯ</c:v>
                </c:pt>
                <c:pt idx="4">
                  <c:v>ภาษาอังกฤษ</c:v>
                </c:pt>
              </c:strCache>
            </c:strRef>
          </c:cat>
          <c:val>
            <c:numRef>
              <c:f>'O-NET ป.๖'!$B$3:$F$3</c:f>
              <c:numCache>
                <c:formatCode>General</c:formatCode>
                <c:ptCount val="5"/>
                <c:pt idx="0">
                  <c:v>44.68</c:v>
                </c:pt>
                <c:pt idx="1">
                  <c:v>35.049999999999997</c:v>
                </c:pt>
                <c:pt idx="2">
                  <c:v>37.770000000000003</c:v>
                </c:pt>
                <c:pt idx="4">
                  <c:v>33.880000000000003</c:v>
                </c:pt>
              </c:numCache>
            </c:numRef>
          </c:val>
        </c:ser>
        <c:ser>
          <c:idx val="2"/>
          <c:order val="2"/>
          <c:tx>
            <c:strRef>
              <c:f>'O-NET ป.๖'!$A$4</c:f>
              <c:strCache>
                <c:ptCount val="1"/>
                <c:pt idx="0">
                  <c:v>คะแนนเฉลี่ย สังกัด สพฐ.ทั่วประเทศ</c:v>
                </c:pt>
              </c:strCache>
            </c:strRef>
          </c:tx>
          <c:invertIfNegative val="0"/>
          <c:cat>
            <c:strRef>
              <c:f>'O-NET ป.๖'!$B$1:$F$1</c:f>
              <c:strCache>
                <c:ptCount val="5"/>
                <c:pt idx="0">
                  <c:v>ภาษาไทย</c:v>
                </c:pt>
                <c:pt idx="1">
                  <c:v>คณิตศาสตร์</c:v>
                </c:pt>
                <c:pt idx="2">
                  <c:v>วิทยาศาสตร์</c:v>
                </c:pt>
                <c:pt idx="3">
                  <c:v>สังคมฯ</c:v>
                </c:pt>
                <c:pt idx="4">
                  <c:v>ภาษาอังกฤษ</c:v>
                </c:pt>
              </c:strCache>
            </c:strRef>
          </c:cat>
          <c:val>
            <c:numRef>
              <c:f>'O-NET ป.๖'!$B$4:$F$4</c:f>
              <c:numCache>
                <c:formatCode>General</c:formatCode>
                <c:ptCount val="5"/>
                <c:pt idx="0">
                  <c:v>45.27</c:v>
                </c:pt>
                <c:pt idx="1">
                  <c:v>35.86</c:v>
                </c:pt>
                <c:pt idx="2">
                  <c:v>37.979999999999997</c:v>
                </c:pt>
                <c:pt idx="4">
                  <c:v>34.6</c:v>
                </c:pt>
              </c:numCache>
            </c:numRef>
          </c:val>
        </c:ser>
        <c:ser>
          <c:idx val="3"/>
          <c:order val="3"/>
          <c:tx>
            <c:strRef>
              <c:f>'O-NET ป.๖'!$A$5</c:f>
              <c:strCache>
                <c:ptCount val="1"/>
                <c:pt idx="0">
                  <c:v>คะแนนเฉลี่ย ระดับประเทศ</c:v>
                </c:pt>
              </c:strCache>
            </c:strRef>
          </c:tx>
          <c:invertIfNegative val="0"/>
          <c:cat>
            <c:strRef>
              <c:f>'O-NET ป.๖'!$B$1:$F$1</c:f>
              <c:strCache>
                <c:ptCount val="5"/>
                <c:pt idx="0">
                  <c:v>ภาษาไทย</c:v>
                </c:pt>
                <c:pt idx="1">
                  <c:v>คณิตศาสตร์</c:v>
                </c:pt>
                <c:pt idx="2">
                  <c:v>วิทยาศาสตร์</c:v>
                </c:pt>
                <c:pt idx="3">
                  <c:v>สังคมฯ</c:v>
                </c:pt>
                <c:pt idx="4">
                  <c:v>ภาษาอังกฤษ</c:v>
                </c:pt>
              </c:strCache>
            </c:strRef>
          </c:cat>
          <c:val>
            <c:numRef>
              <c:f>'O-NET ป.๖'!$B$5:$F$5</c:f>
              <c:numCache>
                <c:formatCode>General</c:formatCode>
                <c:ptCount val="5"/>
                <c:pt idx="0">
                  <c:v>46.58</c:v>
                </c:pt>
                <c:pt idx="1">
                  <c:v>37.119999999999997</c:v>
                </c:pt>
                <c:pt idx="2">
                  <c:v>39.119999999999997</c:v>
                </c:pt>
                <c:pt idx="4">
                  <c:v>36.340000000000003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401024"/>
        <c:axId val="260402560"/>
      </c:barChart>
      <c:catAx>
        <c:axId val="260401024"/>
        <c:scaling>
          <c:orientation val="minMax"/>
        </c:scaling>
        <c:delete val="0"/>
        <c:axPos val="b"/>
        <c:majorTickMark val="none"/>
        <c:minorTickMark val="none"/>
        <c:tickLblPos val="nextTo"/>
        <c:crossAx val="260402560"/>
        <c:crosses val="autoZero"/>
        <c:auto val="1"/>
        <c:lblAlgn val="ctr"/>
        <c:lblOffset val="100"/>
        <c:noMultiLvlLbl val="0"/>
      </c:catAx>
      <c:valAx>
        <c:axId val="2604025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คะแนนเฉลี่ย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604010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 sz="1400">
                <a:latin typeface="TH SarabunPSK" pitchFamily="34" charset="-34"/>
                <a:cs typeface="TH SarabunPSK" pitchFamily="34" charset="-34"/>
              </a:rPr>
              <a:t>ร้อยละของจำนวนนักเรียนที่มีผลการประเมินการทดสอบความสามารถพื้นฐานของผู้เรียนระดับชาติ</a:t>
            </a:r>
            <a:r>
              <a:rPr lang="th-TH" sz="1400" baseline="0">
                <a:latin typeface="TH SarabunPSK" pitchFamily="34" charset="-34"/>
                <a:cs typeface="TH SarabunPSK" pitchFamily="34" charset="-34"/>
              </a:rPr>
              <a:t> (</a:t>
            </a:r>
            <a:r>
              <a:rPr lang="en-US" sz="1400" baseline="0">
                <a:latin typeface="TH SarabunPSK" pitchFamily="34" charset="-34"/>
                <a:cs typeface="TH SarabunPSK" pitchFamily="34" charset="-34"/>
              </a:rPr>
              <a:t>O-NET</a:t>
            </a:r>
            <a:r>
              <a:rPr lang="th-TH" sz="1400" baseline="0">
                <a:latin typeface="TH SarabunPSK" pitchFamily="34" charset="-34"/>
                <a:cs typeface="TH SarabunPSK" pitchFamily="34" charset="-34"/>
              </a:rPr>
              <a:t>) ชั้นประถมศึกษาปีที่ </a:t>
            </a:r>
            <a:r>
              <a:rPr lang="en-US" sz="1400" baseline="0">
                <a:latin typeface="TH SarabunPSK" pitchFamily="34" charset="-34"/>
                <a:cs typeface="TH SarabunPSK" pitchFamily="34" charset="-34"/>
              </a:rPr>
              <a:t>6</a:t>
            </a:r>
            <a:r>
              <a:rPr lang="th-TH" sz="1400" baseline="0">
                <a:latin typeface="TH SarabunPSK" pitchFamily="34" charset="-34"/>
                <a:cs typeface="TH SarabunPSK" pitchFamily="34" charset="-34"/>
              </a:rPr>
              <a:t> </a:t>
            </a:r>
          </a:p>
          <a:p>
            <a:pPr>
              <a:defRPr/>
            </a:pPr>
            <a:r>
              <a:rPr lang="th-TH" sz="1400" baseline="0">
                <a:latin typeface="TH SarabunPSK" pitchFamily="34" charset="-34"/>
                <a:cs typeface="TH SarabunPSK" pitchFamily="34" charset="-34"/>
              </a:rPr>
              <a:t>ปีการศึกษา </a:t>
            </a:r>
            <a:r>
              <a:rPr lang="en-US" sz="1400" baseline="0">
                <a:latin typeface="TH SarabunPSK" pitchFamily="34" charset="-34"/>
                <a:cs typeface="TH SarabunPSK" pitchFamily="34" charset="-34"/>
              </a:rPr>
              <a:t>2560</a:t>
            </a:r>
            <a:r>
              <a:rPr lang="th-TH" sz="1400" baseline="0">
                <a:latin typeface="TH SarabunPSK" pitchFamily="34" charset="-34"/>
                <a:cs typeface="TH SarabunPSK" pitchFamily="34" charset="-34"/>
              </a:rPr>
              <a:t> จำแนกตามระดับคุณภาพ</a:t>
            </a:r>
            <a:endParaRPr lang="th-TH" sz="1400">
              <a:latin typeface="TH SarabunPSK" pitchFamily="34" charset="-34"/>
              <a:cs typeface="TH SarabunPSK" pitchFamily="34" charset="-34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'O-NET แยกวิชา ป.๖'!$A$2</c:f>
              <c:strCache>
                <c:ptCount val="1"/>
                <c:pt idx="0">
                  <c:v>ภาษาไทย</c:v>
                </c:pt>
              </c:strCache>
            </c:strRef>
          </c:tx>
          <c:invertIfNegative val="0"/>
          <c:cat>
            <c:strRef>
              <c:f>'O-NET แยกวิชา ป.๖'!$B$1:$F$1</c:f>
              <c:strCache>
                <c:ptCount val="5"/>
                <c:pt idx="0">
                  <c:v>ดีมาก</c:v>
                </c:pt>
                <c:pt idx="1">
                  <c:v>ดี</c:v>
                </c:pt>
                <c:pt idx="2">
                  <c:v>ปานกลาง</c:v>
                </c:pt>
                <c:pt idx="3">
                  <c:v>พอใช้</c:v>
                </c:pt>
                <c:pt idx="4">
                  <c:v>ปรับปรุง</c:v>
                </c:pt>
              </c:strCache>
            </c:strRef>
          </c:cat>
          <c:val>
            <c:numRef>
              <c:f>'O-NET แยกวิชา ป.๖'!$B$2:$F$2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40</c:v>
                </c:pt>
                <c:pt idx="3">
                  <c:v>60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'O-NET แยกวิชา ป.๖'!$A$3</c:f>
              <c:strCache>
                <c:ptCount val="1"/>
                <c:pt idx="0">
                  <c:v>คณิตศาสตร์</c:v>
                </c:pt>
              </c:strCache>
            </c:strRef>
          </c:tx>
          <c:invertIfNegative val="0"/>
          <c:cat>
            <c:strRef>
              <c:f>'O-NET แยกวิชา ป.๖'!$B$1:$F$1</c:f>
              <c:strCache>
                <c:ptCount val="5"/>
                <c:pt idx="0">
                  <c:v>ดีมาก</c:v>
                </c:pt>
                <c:pt idx="1">
                  <c:v>ดี</c:v>
                </c:pt>
                <c:pt idx="2">
                  <c:v>ปานกลาง</c:v>
                </c:pt>
                <c:pt idx="3">
                  <c:v>พอใช้</c:v>
                </c:pt>
                <c:pt idx="4">
                  <c:v>ปรับปรุง</c:v>
                </c:pt>
              </c:strCache>
            </c:strRef>
          </c:cat>
          <c:val>
            <c:numRef>
              <c:f>'O-NET แยกวิชา ป.๖'!$B$3:$F$3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'O-NET แยกวิชา ป.๖'!$A$4</c:f>
              <c:strCache>
                <c:ptCount val="1"/>
                <c:pt idx="0">
                  <c:v>วิทยาศาสตร์</c:v>
                </c:pt>
              </c:strCache>
            </c:strRef>
          </c:tx>
          <c:invertIfNegative val="0"/>
          <c:cat>
            <c:strRef>
              <c:f>'O-NET แยกวิชา ป.๖'!$B$1:$F$1</c:f>
              <c:strCache>
                <c:ptCount val="5"/>
                <c:pt idx="0">
                  <c:v>ดีมาก</c:v>
                </c:pt>
                <c:pt idx="1">
                  <c:v>ดี</c:v>
                </c:pt>
                <c:pt idx="2">
                  <c:v>ปานกลาง</c:v>
                </c:pt>
                <c:pt idx="3">
                  <c:v>พอใช้</c:v>
                </c:pt>
                <c:pt idx="4">
                  <c:v>ปรับปรุง</c:v>
                </c:pt>
              </c:strCache>
            </c:strRef>
          </c:cat>
          <c:val>
            <c:numRef>
              <c:f>'O-NET แยกวิชา ป.๖'!$B$4:$F$4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80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'O-NET แยกวิชา ป.๖'!$A$5</c:f>
              <c:strCache>
                <c:ptCount val="1"/>
                <c:pt idx="0">
                  <c:v>ภาษาอังกฤษ</c:v>
                </c:pt>
              </c:strCache>
            </c:strRef>
          </c:tx>
          <c:invertIfNegative val="0"/>
          <c:cat>
            <c:strRef>
              <c:f>'O-NET แยกวิชา ป.๖'!$B$1:$F$1</c:f>
              <c:strCache>
                <c:ptCount val="5"/>
                <c:pt idx="0">
                  <c:v>ดีมาก</c:v>
                </c:pt>
                <c:pt idx="1">
                  <c:v>ดี</c:v>
                </c:pt>
                <c:pt idx="2">
                  <c:v>ปานกลาง</c:v>
                </c:pt>
                <c:pt idx="3">
                  <c:v>พอใช้</c:v>
                </c:pt>
                <c:pt idx="4">
                  <c:v>ปรับปรุง</c:v>
                </c:pt>
              </c:strCache>
            </c:strRef>
          </c:cat>
          <c:val>
            <c:numRef>
              <c:f>'O-NET แยกวิชา ป.๖'!$B$5:$F$5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">
                  <c:v>60</c:v>
                </c:pt>
                <c:pt idx="4" formatCode="0.00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534272"/>
        <c:axId val="260535808"/>
      </c:barChart>
      <c:catAx>
        <c:axId val="260534272"/>
        <c:scaling>
          <c:orientation val="minMax"/>
        </c:scaling>
        <c:delete val="0"/>
        <c:axPos val="b"/>
        <c:majorTickMark val="none"/>
        <c:minorTickMark val="none"/>
        <c:tickLblPos val="nextTo"/>
        <c:crossAx val="260535808"/>
        <c:crosses val="autoZero"/>
        <c:auto val="1"/>
        <c:lblAlgn val="ctr"/>
        <c:lblOffset val="100"/>
        <c:noMultiLvlLbl val="0"/>
      </c:catAx>
      <c:valAx>
        <c:axId val="2605358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605342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 sz="1400">
                <a:latin typeface="TH SarabunPSK" pitchFamily="34" charset="-34"/>
                <a:cs typeface="TH SarabunPSK" pitchFamily="34" charset="-34"/>
              </a:rPr>
              <a:t>ผลการทดสอบทางการศึกษาระดับชาติขั้นพื้นฐาน</a:t>
            </a:r>
            <a:r>
              <a:rPr lang="th-TH" sz="1400" baseline="0">
                <a:latin typeface="TH SarabunPSK" pitchFamily="34" charset="-34"/>
                <a:cs typeface="TH SarabunPSK" pitchFamily="34" charset="-34"/>
              </a:rPr>
              <a:t> (</a:t>
            </a:r>
            <a:r>
              <a:rPr lang="en-US" sz="1400" baseline="0">
                <a:latin typeface="TH SarabunPSK" pitchFamily="34" charset="-34"/>
                <a:cs typeface="TH SarabunPSK" pitchFamily="34" charset="-34"/>
              </a:rPr>
              <a:t>O-NET</a:t>
            </a:r>
            <a:r>
              <a:rPr lang="th-TH" sz="1400" baseline="0">
                <a:latin typeface="TH SarabunPSK" pitchFamily="34" charset="-34"/>
                <a:cs typeface="TH SarabunPSK" pitchFamily="34" charset="-34"/>
              </a:rPr>
              <a:t>) ปีการศึกษา </a:t>
            </a:r>
            <a:r>
              <a:rPr lang="en-US" sz="1400" baseline="0">
                <a:latin typeface="TH SarabunPSK" pitchFamily="34" charset="-34"/>
                <a:cs typeface="TH SarabunPSK" pitchFamily="34" charset="-34"/>
              </a:rPr>
              <a:t>2560 </a:t>
            </a:r>
            <a:r>
              <a:rPr lang="th-TH" sz="1400" baseline="0">
                <a:latin typeface="TH SarabunPSK" pitchFamily="34" charset="-34"/>
                <a:cs typeface="TH SarabunPSK" pitchFamily="34" charset="-34"/>
              </a:rPr>
              <a:t>ชั้นมัธยมศึกษาปีที่ </a:t>
            </a:r>
            <a:r>
              <a:rPr lang="en-US" sz="1400" baseline="0">
                <a:latin typeface="TH SarabunPSK" pitchFamily="34" charset="-34"/>
                <a:cs typeface="TH SarabunPSK" pitchFamily="34" charset="-34"/>
              </a:rPr>
              <a:t>3</a:t>
            </a:r>
            <a:endParaRPr lang="th-TH" sz="1400">
              <a:latin typeface="TH SarabunPSK" pitchFamily="34" charset="-34"/>
              <a:cs typeface="TH SarabunPSK" pitchFamily="34" charset="-34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'O-NET ม.๓'!$A$2</c:f>
              <c:strCache>
                <c:ptCount val="1"/>
                <c:pt idx="0">
                  <c:v>คะแนนเฉลี่ยของโรงเรียน</c:v>
                </c:pt>
              </c:strCache>
            </c:strRef>
          </c:tx>
          <c:invertIfNegative val="0"/>
          <c:cat>
            <c:strRef>
              <c:f>'O-NET ม.๓'!$B$1:$F$1</c:f>
              <c:strCache>
                <c:ptCount val="5"/>
                <c:pt idx="0">
                  <c:v>ภาษาไทย</c:v>
                </c:pt>
                <c:pt idx="1">
                  <c:v>คณิตศาสตร์</c:v>
                </c:pt>
                <c:pt idx="2">
                  <c:v>วิทยาศาสตร์</c:v>
                </c:pt>
                <c:pt idx="3">
                  <c:v>สังคมฯ</c:v>
                </c:pt>
                <c:pt idx="4">
                  <c:v>ภาษาอังกฤษ</c:v>
                </c:pt>
              </c:strCache>
            </c:strRef>
          </c:cat>
          <c:val>
            <c:numRef>
              <c:f>'O-NET ม.๓'!$B$2:$F$2</c:f>
              <c:numCache>
                <c:formatCode>General</c:formatCode>
                <c:ptCount val="5"/>
                <c:pt idx="0">
                  <c:v>58.12</c:v>
                </c:pt>
                <c:pt idx="1">
                  <c:v>66.34</c:v>
                </c:pt>
                <c:pt idx="2">
                  <c:v>58.96</c:v>
                </c:pt>
                <c:pt idx="3">
                  <c:v>63.88</c:v>
                </c:pt>
                <c:pt idx="4">
                  <c:v>78.89</c:v>
                </c:pt>
              </c:numCache>
            </c:numRef>
          </c:val>
        </c:ser>
        <c:ser>
          <c:idx val="1"/>
          <c:order val="1"/>
          <c:tx>
            <c:strRef>
              <c:f>'O-NET ม.๓'!$A$3</c:f>
              <c:strCache>
                <c:ptCount val="1"/>
                <c:pt idx="0">
                  <c:v>คะแนนเฉลี่ยระดับจังหวัด</c:v>
                </c:pt>
              </c:strCache>
            </c:strRef>
          </c:tx>
          <c:invertIfNegative val="0"/>
          <c:cat>
            <c:strRef>
              <c:f>'O-NET ม.๓'!$B$1:$F$1</c:f>
              <c:strCache>
                <c:ptCount val="5"/>
                <c:pt idx="0">
                  <c:v>ภาษาไทย</c:v>
                </c:pt>
                <c:pt idx="1">
                  <c:v>คณิตศาสตร์</c:v>
                </c:pt>
                <c:pt idx="2">
                  <c:v>วิทยาศาสตร์</c:v>
                </c:pt>
                <c:pt idx="3">
                  <c:v>สังคมฯ</c:v>
                </c:pt>
                <c:pt idx="4">
                  <c:v>ภาษาอังกฤษ</c:v>
                </c:pt>
              </c:strCache>
            </c:strRef>
          </c:cat>
          <c:val>
            <c:numRef>
              <c:f>'O-NET ม.๓'!$B$3:$F$3</c:f>
              <c:numCache>
                <c:formatCode>General</c:formatCode>
                <c:ptCount val="5"/>
                <c:pt idx="0">
                  <c:v>54.23</c:v>
                </c:pt>
                <c:pt idx="1">
                  <c:v>51.23</c:v>
                </c:pt>
                <c:pt idx="2">
                  <c:v>49.87</c:v>
                </c:pt>
                <c:pt idx="3">
                  <c:v>56.44</c:v>
                </c:pt>
                <c:pt idx="4">
                  <c:v>56.54</c:v>
                </c:pt>
              </c:numCache>
            </c:numRef>
          </c:val>
        </c:ser>
        <c:ser>
          <c:idx val="2"/>
          <c:order val="2"/>
          <c:tx>
            <c:strRef>
              <c:f>'O-NET ม.๓'!$A$4</c:f>
              <c:strCache>
                <c:ptCount val="1"/>
                <c:pt idx="0">
                  <c:v>คะแนนเฉลี่ย สังกัด สพฐ.ทั่วประเทศ</c:v>
                </c:pt>
              </c:strCache>
            </c:strRef>
          </c:tx>
          <c:invertIfNegative val="0"/>
          <c:cat>
            <c:strRef>
              <c:f>'O-NET ม.๓'!$B$1:$F$1</c:f>
              <c:strCache>
                <c:ptCount val="5"/>
                <c:pt idx="0">
                  <c:v>ภาษาไทย</c:v>
                </c:pt>
                <c:pt idx="1">
                  <c:v>คณิตศาสตร์</c:v>
                </c:pt>
                <c:pt idx="2">
                  <c:v>วิทยาศาสตร์</c:v>
                </c:pt>
                <c:pt idx="3">
                  <c:v>สังคมฯ</c:v>
                </c:pt>
                <c:pt idx="4">
                  <c:v>ภาษาอังกฤษ</c:v>
                </c:pt>
              </c:strCache>
            </c:strRef>
          </c:cat>
          <c:val>
            <c:numRef>
              <c:f>'O-NET ม.๓'!$B$4:$F$4</c:f>
              <c:numCache>
                <c:formatCode>General</c:formatCode>
                <c:ptCount val="5"/>
                <c:pt idx="0">
                  <c:v>43.78</c:v>
                </c:pt>
                <c:pt idx="1">
                  <c:v>50.12</c:v>
                </c:pt>
                <c:pt idx="2">
                  <c:v>46.56</c:v>
                </c:pt>
                <c:pt idx="3">
                  <c:v>51.23</c:v>
                </c:pt>
                <c:pt idx="4">
                  <c:v>52.45</c:v>
                </c:pt>
              </c:numCache>
            </c:numRef>
          </c:val>
        </c:ser>
        <c:ser>
          <c:idx val="3"/>
          <c:order val="3"/>
          <c:tx>
            <c:strRef>
              <c:f>'O-NET ม.๓'!$A$5</c:f>
              <c:strCache>
                <c:ptCount val="1"/>
                <c:pt idx="0">
                  <c:v>คะแนนเฉลี่ย ระดับประเทศ</c:v>
                </c:pt>
              </c:strCache>
            </c:strRef>
          </c:tx>
          <c:invertIfNegative val="0"/>
          <c:cat>
            <c:strRef>
              <c:f>'O-NET ม.๓'!$B$1:$F$1</c:f>
              <c:strCache>
                <c:ptCount val="5"/>
                <c:pt idx="0">
                  <c:v>ภาษาไทย</c:v>
                </c:pt>
                <c:pt idx="1">
                  <c:v>คณิตศาสตร์</c:v>
                </c:pt>
                <c:pt idx="2">
                  <c:v>วิทยาศาสตร์</c:v>
                </c:pt>
                <c:pt idx="3">
                  <c:v>สังคมฯ</c:v>
                </c:pt>
                <c:pt idx="4">
                  <c:v>ภาษาอังกฤษ</c:v>
                </c:pt>
              </c:strCache>
            </c:strRef>
          </c:cat>
          <c:val>
            <c:numRef>
              <c:f>'O-NET ม.๓'!$B$5:$F$5</c:f>
              <c:numCache>
                <c:formatCode>General</c:formatCode>
                <c:ptCount val="5"/>
                <c:pt idx="0">
                  <c:v>48.93</c:v>
                </c:pt>
                <c:pt idx="1">
                  <c:v>44.36</c:v>
                </c:pt>
                <c:pt idx="2">
                  <c:v>42.34</c:v>
                </c:pt>
                <c:pt idx="3">
                  <c:v>50.23</c:v>
                </c:pt>
                <c:pt idx="4">
                  <c:v>43.89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569152"/>
        <c:axId val="259570688"/>
      </c:barChart>
      <c:catAx>
        <c:axId val="259569152"/>
        <c:scaling>
          <c:orientation val="minMax"/>
        </c:scaling>
        <c:delete val="0"/>
        <c:axPos val="b"/>
        <c:majorTickMark val="none"/>
        <c:minorTickMark val="none"/>
        <c:tickLblPos val="nextTo"/>
        <c:crossAx val="259570688"/>
        <c:crosses val="autoZero"/>
        <c:auto val="1"/>
        <c:lblAlgn val="ctr"/>
        <c:lblOffset val="100"/>
        <c:noMultiLvlLbl val="0"/>
      </c:catAx>
      <c:valAx>
        <c:axId val="2595706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คะแนนเฉลี่ย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595691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 sz="1600">
                <a:latin typeface="TH SarabunPSK" pitchFamily="34" charset="-34"/>
                <a:cs typeface="TH SarabunPSK" pitchFamily="34" charset="-34"/>
              </a:rPr>
              <a:t>ร้อยละของจำนวนนักเรียนที่มีผลการประเมินความสามารถ</a:t>
            </a:r>
          </a:p>
          <a:p>
            <a:pPr>
              <a:defRPr/>
            </a:pPr>
            <a:r>
              <a:rPr lang="th-TH" sz="1600">
                <a:latin typeface="TH SarabunPSK" pitchFamily="34" charset="-34"/>
                <a:cs typeface="TH SarabunPSK" pitchFamily="34" charset="-34"/>
              </a:rPr>
              <a:t>ในการอ่าน</a:t>
            </a:r>
            <a:r>
              <a:rPr lang="th-TH" sz="1600" baseline="0">
                <a:latin typeface="TH SarabunPSK" pitchFamily="34" charset="-34"/>
                <a:cs typeface="TH SarabunPSK" pitchFamily="34" charset="-34"/>
              </a:rPr>
              <a:t> ชั้นประถมศึกษาปีที่ ๑-๔ จำแนกตามระดับคุณภาพระดับดีขึ้นไป</a:t>
            </a:r>
            <a:endParaRPr lang="th-TH" sz="1600">
              <a:latin typeface="TH SarabunPSK" pitchFamily="34" charset="-34"/>
              <a:cs typeface="TH SarabunPSK" pitchFamily="34" charset="-34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'การอ่าน ป.๑-๔'!$B$2</c:f>
              <c:strCache>
                <c:ptCount val="1"/>
                <c:pt idx="0">
                  <c:v>อ่านออกเสียง</c:v>
                </c:pt>
              </c:strCache>
            </c:strRef>
          </c:tx>
          <c:invertIfNegative val="0"/>
          <c:cat>
            <c:strRef>
              <c:f>'การอ่าน ป.๑-๔'!$A$3:$A$6</c:f>
              <c:strCache>
                <c:ptCount val="4"/>
                <c:pt idx="0">
                  <c:v>ป.๑</c:v>
                </c:pt>
                <c:pt idx="1">
                  <c:v>ป.๒</c:v>
                </c:pt>
                <c:pt idx="2">
                  <c:v>ป.๓</c:v>
                </c:pt>
                <c:pt idx="3">
                  <c:v>ป.๔</c:v>
                </c:pt>
              </c:strCache>
            </c:strRef>
          </c:cat>
          <c:val>
            <c:numRef>
              <c:f>'การอ่าน ป.๑-๔'!$B$3:$B$6</c:f>
              <c:numCache>
                <c:formatCode>t0.00</c:formatCode>
                <c:ptCount val="4"/>
                <c:pt idx="0">
                  <c:v>42.857142857142854</c:v>
                </c:pt>
                <c:pt idx="1">
                  <c:v>100</c:v>
                </c:pt>
                <c:pt idx="2">
                  <c:v>78.571428571428569</c:v>
                </c:pt>
                <c:pt idx="3">
                  <c:v>60</c:v>
                </c:pt>
              </c:numCache>
            </c:numRef>
          </c:val>
        </c:ser>
        <c:ser>
          <c:idx val="1"/>
          <c:order val="1"/>
          <c:tx>
            <c:strRef>
              <c:f>'การอ่าน ป.๑-๔'!$C$2</c:f>
              <c:strCache>
                <c:ptCount val="1"/>
                <c:pt idx="0">
                  <c:v>อ่านรู้เรื่อง</c:v>
                </c:pt>
              </c:strCache>
            </c:strRef>
          </c:tx>
          <c:invertIfNegative val="0"/>
          <c:cat>
            <c:strRef>
              <c:f>'การอ่าน ป.๑-๔'!$A$3:$A$6</c:f>
              <c:strCache>
                <c:ptCount val="4"/>
                <c:pt idx="0">
                  <c:v>ป.๑</c:v>
                </c:pt>
                <c:pt idx="1">
                  <c:v>ป.๒</c:v>
                </c:pt>
                <c:pt idx="2">
                  <c:v>ป.๓</c:v>
                </c:pt>
                <c:pt idx="3">
                  <c:v>ป.๔</c:v>
                </c:pt>
              </c:strCache>
            </c:strRef>
          </c:cat>
          <c:val>
            <c:numRef>
              <c:f>'การอ่าน ป.๑-๔'!$C$3:$C$6</c:f>
              <c:numCache>
                <c:formatCode>t0.00</c:formatCode>
                <c:ptCount val="4"/>
                <c:pt idx="0">
                  <c:v>28.571428571428569</c:v>
                </c:pt>
                <c:pt idx="1">
                  <c:v>72.727272727272734</c:v>
                </c:pt>
                <c:pt idx="2">
                  <c:v>42.857142857142854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085632"/>
        <c:axId val="260087168"/>
      </c:barChart>
      <c:catAx>
        <c:axId val="260085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260087168"/>
        <c:crosses val="autoZero"/>
        <c:auto val="1"/>
        <c:lblAlgn val="ctr"/>
        <c:lblOffset val="100"/>
        <c:noMultiLvlLbl val="0"/>
      </c:catAx>
      <c:valAx>
        <c:axId val="260087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ร้อยละ</a:t>
                </a:r>
              </a:p>
            </c:rich>
          </c:tx>
          <c:layout/>
          <c:overlay val="0"/>
        </c:title>
        <c:numFmt formatCode="t0.00" sourceLinked="1"/>
        <c:majorTickMark val="none"/>
        <c:minorTickMark val="none"/>
        <c:tickLblPos val="nextTo"/>
        <c:crossAx val="2600856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 sz="1400">
                <a:latin typeface="TH SarabunPSK" pitchFamily="34" charset="-34"/>
                <a:cs typeface="TH SarabunPSK" pitchFamily="34" charset="-34"/>
              </a:rPr>
              <a:t>ร้อยละของนักเรียนที่มีผลการประเมินความสามารถในการสื่อสาร คิดคำนวณและคิดวิเคราะห์ ชั้นประถมศึกษาปีที่ ๑-๖ จำแนกตามระดับคุณภาพระดับดีขึ้นไป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'การสื่อสาร ป.๑-๖'!$B$1</c:f>
              <c:strCache>
                <c:ptCount val="1"/>
                <c:pt idx="0">
                  <c:v>ร้อยละของนักเรียนที่มีผลการประเมินความสามารถในการสื่อสาร คิดคำนวณและคิดวิเคราะห์ ชั้นประถมศึกษาปีที่ ๑-๖ จำแนกตามระดับคุณภาพระดับดีขึ้นไป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'การสื่อสาร ป.๑-๖'!$A$3:$A$8</c:f>
              <c:strCache>
                <c:ptCount val="6"/>
                <c:pt idx="0">
                  <c:v>ป.๑</c:v>
                </c:pt>
                <c:pt idx="1">
                  <c:v>ป.๒</c:v>
                </c:pt>
                <c:pt idx="2">
                  <c:v>ป.๓</c:v>
                </c:pt>
                <c:pt idx="3">
                  <c:v>ป.๔</c:v>
                </c:pt>
                <c:pt idx="4">
                  <c:v>ป.๕</c:v>
                </c:pt>
                <c:pt idx="5">
                  <c:v>ป.๖</c:v>
                </c:pt>
              </c:strCache>
            </c:strRef>
          </c:cat>
          <c:val>
            <c:numRef>
              <c:f>'การสื่อสาร ป.๑-๖'!$B$3:$B$8</c:f>
              <c:numCache>
                <c:formatCode>t0.00</c:formatCode>
                <c:ptCount val="6"/>
                <c:pt idx="0">
                  <c:v>71</c:v>
                </c:pt>
                <c:pt idx="1">
                  <c:v>73</c:v>
                </c:pt>
                <c:pt idx="2">
                  <c:v>71</c:v>
                </c:pt>
                <c:pt idx="3">
                  <c:v>75</c:v>
                </c:pt>
                <c:pt idx="4">
                  <c:v>83</c:v>
                </c:pt>
                <c:pt idx="5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260171648"/>
        <c:axId val="260173184"/>
      </c:barChart>
      <c:catAx>
        <c:axId val="260171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260173184"/>
        <c:crosses val="autoZero"/>
        <c:auto val="1"/>
        <c:lblAlgn val="ctr"/>
        <c:lblOffset val="100"/>
        <c:noMultiLvlLbl val="0"/>
      </c:catAx>
      <c:valAx>
        <c:axId val="260173184"/>
        <c:scaling>
          <c:orientation val="minMax"/>
        </c:scaling>
        <c:delete val="0"/>
        <c:axPos val="l"/>
        <c:majorGridlines/>
        <c:numFmt formatCode="t0.00" sourceLinked="1"/>
        <c:majorTickMark val="none"/>
        <c:minorTickMark val="none"/>
        <c:tickLblPos val="nextTo"/>
        <c:crossAx val="260171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 sz="1400">
                <a:latin typeface="TH SarabunPSK" pitchFamily="34" charset="-34"/>
                <a:cs typeface="TH SarabunPSK" pitchFamily="34" charset="-34"/>
              </a:rPr>
              <a:t>ร้อยละของนักเรียนที่มีผลการประเมินความสามารถในการใช้เทคโนโลยี </a:t>
            </a:r>
            <a:endParaRPr lang="en-US" sz="1400">
              <a:latin typeface="TH SarabunPSK" pitchFamily="34" charset="-34"/>
              <a:cs typeface="TH SarabunPSK" pitchFamily="34" charset="-34"/>
            </a:endParaRPr>
          </a:p>
          <a:p>
            <a:pPr>
              <a:defRPr/>
            </a:pPr>
            <a:r>
              <a:rPr lang="th-TH" sz="1400">
                <a:latin typeface="TH SarabunPSK" pitchFamily="34" charset="-34"/>
                <a:cs typeface="TH SarabunPSK" pitchFamily="34" charset="-34"/>
              </a:rPr>
              <a:t>ชั้นประถมศึกษาปีที่ ๑-๖ จำแนกตามระดับคุณภาพระดับดีขึ้นไป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เทคโนโลยี!$B$1</c:f>
              <c:strCache>
                <c:ptCount val="1"/>
                <c:pt idx="0">
                  <c:v>ร้อยละของนักเรียนที่มีผลการประเมินความสามารถในการใช้เทคโนโลยี ชั้นประถมศึกษาปีที่ ๑-๖ จำแนกตามระดับคุณภาพระดับดีขึ้นไป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เทคโนโลยี!$A$2:$A$7</c:f>
              <c:strCache>
                <c:ptCount val="6"/>
                <c:pt idx="0">
                  <c:v>ป.๑</c:v>
                </c:pt>
                <c:pt idx="1">
                  <c:v>ป.๒</c:v>
                </c:pt>
                <c:pt idx="2">
                  <c:v>ป.๓</c:v>
                </c:pt>
                <c:pt idx="3">
                  <c:v>ป.๔</c:v>
                </c:pt>
                <c:pt idx="4">
                  <c:v>ป.๕</c:v>
                </c:pt>
                <c:pt idx="5">
                  <c:v>ป.๖</c:v>
                </c:pt>
              </c:strCache>
            </c:strRef>
          </c:cat>
          <c:val>
            <c:numRef>
              <c:f>เทคโนโลยี!$B$2:$B$7</c:f>
              <c:numCache>
                <c:formatCode>t0.00</c:formatCode>
                <c:ptCount val="6"/>
                <c:pt idx="0">
                  <c:v>57.142857142857139</c:v>
                </c:pt>
                <c:pt idx="1">
                  <c:v>54.54545454545454</c:v>
                </c:pt>
                <c:pt idx="2">
                  <c:v>71.428571428571431</c:v>
                </c:pt>
                <c:pt idx="3">
                  <c:v>50</c:v>
                </c:pt>
                <c:pt idx="4">
                  <c:v>83.333333333333343</c:v>
                </c:pt>
                <c:pt idx="5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260202496"/>
        <c:axId val="260204032"/>
      </c:barChart>
      <c:catAx>
        <c:axId val="260202496"/>
        <c:scaling>
          <c:orientation val="minMax"/>
        </c:scaling>
        <c:delete val="0"/>
        <c:axPos val="b"/>
        <c:majorTickMark val="none"/>
        <c:minorTickMark val="none"/>
        <c:tickLblPos val="nextTo"/>
        <c:crossAx val="260204032"/>
        <c:crosses val="autoZero"/>
        <c:auto val="1"/>
        <c:lblAlgn val="ctr"/>
        <c:lblOffset val="100"/>
        <c:noMultiLvlLbl val="0"/>
      </c:catAx>
      <c:valAx>
        <c:axId val="260204032"/>
        <c:scaling>
          <c:orientation val="minMax"/>
        </c:scaling>
        <c:delete val="0"/>
        <c:axPos val="l"/>
        <c:majorGridlines/>
        <c:numFmt formatCode="t0.00" sourceLinked="1"/>
        <c:majorTickMark val="none"/>
        <c:minorTickMark val="none"/>
        <c:tickLblPos val="nextTo"/>
        <c:crossAx val="260202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H SarabunPSK" pitchFamily="34" charset="-34"/>
                <a:cs typeface="TH SarabunPSK" pitchFamily="34" charset="-34"/>
              </a:defRPr>
            </a:pPr>
            <a:r>
              <a:rPr lang="th-TH" sz="1400">
                <a:latin typeface="TH SarabunPSK" pitchFamily="34" charset="-34"/>
                <a:cs typeface="TH SarabunPSK" pitchFamily="34" charset="-34"/>
              </a:rPr>
              <a:t>ร้อยละของจำนวนนักเรียนที่มีผลการประเมินการทดสอบความสามารถพื้นฐานของผู้เรียนระดับชาติ</a:t>
            </a:r>
            <a:r>
              <a:rPr lang="th-TH" sz="1400" baseline="0">
                <a:latin typeface="TH SarabunPSK" pitchFamily="34" charset="-34"/>
                <a:cs typeface="TH SarabunPSK" pitchFamily="34" charset="-34"/>
              </a:rPr>
              <a:t> (</a:t>
            </a:r>
            <a:r>
              <a:rPr lang="en-US" sz="1400" baseline="0">
                <a:latin typeface="TH SarabunPSK" pitchFamily="34" charset="-34"/>
                <a:cs typeface="TH SarabunPSK" pitchFamily="34" charset="-34"/>
              </a:rPr>
              <a:t>NT</a:t>
            </a:r>
            <a:r>
              <a:rPr lang="th-TH" sz="1400" baseline="0">
                <a:latin typeface="TH SarabunPSK" pitchFamily="34" charset="-34"/>
                <a:cs typeface="TH SarabunPSK" pitchFamily="34" charset="-34"/>
              </a:rPr>
              <a:t>) ชั้นประถมศึกษาปีที่ </a:t>
            </a:r>
            <a:r>
              <a:rPr lang="en-US" sz="1400" baseline="0">
                <a:latin typeface="TH SarabunPSK" pitchFamily="34" charset="-34"/>
                <a:cs typeface="TH SarabunPSK" pitchFamily="34" charset="-34"/>
              </a:rPr>
              <a:t>3</a:t>
            </a:r>
            <a:r>
              <a:rPr lang="th-TH" sz="1400" baseline="0">
                <a:latin typeface="TH SarabunPSK" pitchFamily="34" charset="-34"/>
                <a:cs typeface="TH SarabunPSK" pitchFamily="34" charset="-34"/>
              </a:rPr>
              <a:t> </a:t>
            </a:r>
          </a:p>
          <a:p>
            <a:pPr>
              <a:defRPr sz="1400">
                <a:latin typeface="TH SarabunPSK" pitchFamily="34" charset="-34"/>
                <a:cs typeface="TH SarabunPSK" pitchFamily="34" charset="-34"/>
              </a:defRPr>
            </a:pPr>
            <a:r>
              <a:rPr lang="th-TH" sz="1400" baseline="0">
                <a:latin typeface="TH SarabunPSK" pitchFamily="34" charset="-34"/>
                <a:cs typeface="TH SarabunPSK" pitchFamily="34" charset="-34"/>
              </a:rPr>
              <a:t>ปีการศึกษา </a:t>
            </a:r>
            <a:r>
              <a:rPr lang="en-US" sz="1400" baseline="0">
                <a:latin typeface="TH SarabunPSK" pitchFamily="34" charset="-34"/>
                <a:cs typeface="TH SarabunPSK" pitchFamily="34" charset="-34"/>
              </a:rPr>
              <a:t>2560</a:t>
            </a:r>
            <a:r>
              <a:rPr lang="th-TH" sz="1400" baseline="0">
                <a:latin typeface="TH SarabunPSK" pitchFamily="34" charset="-34"/>
                <a:cs typeface="TH SarabunPSK" pitchFamily="34" charset="-34"/>
              </a:rPr>
              <a:t> จำแนกตามระดับคุณภาพ</a:t>
            </a:r>
            <a:endParaRPr lang="th-TH" sz="1400">
              <a:latin typeface="TH SarabunPSK" pitchFamily="34" charset="-34"/>
              <a:cs typeface="TH SarabunPSK" pitchFamily="34" charset="-34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'NT แยกระดับคุณภาพ'!$A$2</c:f>
              <c:strCache>
                <c:ptCount val="1"/>
                <c:pt idx="0">
                  <c:v>ด้านภาษา</c:v>
                </c:pt>
              </c:strCache>
            </c:strRef>
          </c:tx>
          <c:invertIfNegative val="0"/>
          <c:cat>
            <c:strRef>
              <c:f>'NT แยกระดับคุณภาพ'!$B$1:$E$1</c:f>
              <c:strCache>
                <c:ptCount val="4"/>
                <c:pt idx="0">
                  <c:v>ดีมาก</c:v>
                </c:pt>
                <c:pt idx="1">
                  <c:v>ดี</c:v>
                </c:pt>
                <c:pt idx="2">
                  <c:v>พอใช้</c:v>
                </c:pt>
                <c:pt idx="3">
                  <c:v>ปรับปรุง</c:v>
                </c:pt>
              </c:strCache>
            </c:strRef>
          </c:cat>
          <c:val>
            <c:numRef>
              <c:f>'NT แยกระดับคุณภาพ'!$B$2:$E$2</c:f>
              <c:numCache>
                <c:formatCode>General</c:formatCode>
                <c:ptCount val="4"/>
                <c:pt idx="0">
                  <c:v>17.5</c:v>
                </c:pt>
                <c:pt idx="1">
                  <c:v>36.67</c:v>
                </c:pt>
                <c:pt idx="2">
                  <c:v>37.5</c:v>
                </c:pt>
                <c:pt idx="3">
                  <c:v>8.33</c:v>
                </c:pt>
              </c:numCache>
            </c:numRef>
          </c:val>
        </c:ser>
        <c:ser>
          <c:idx val="1"/>
          <c:order val="1"/>
          <c:tx>
            <c:strRef>
              <c:f>'NT แยกระดับคุณภาพ'!$A$3</c:f>
              <c:strCache>
                <c:ptCount val="1"/>
                <c:pt idx="0">
                  <c:v>ด้านคำนวณ</c:v>
                </c:pt>
              </c:strCache>
            </c:strRef>
          </c:tx>
          <c:invertIfNegative val="0"/>
          <c:cat>
            <c:strRef>
              <c:f>'NT แยกระดับคุณภาพ'!$B$1:$E$1</c:f>
              <c:strCache>
                <c:ptCount val="4"/>
                <c:pt idx="0">
                  <c:v>ดีมาก</c:v>
                </c:pt>
                <c:pt idx="1">
                  <c:v>ดี</c:v>
                </c:pt>
                <c:pt idx="2">
                  <c:v>พอใช้</c:v>
                </c:pt>
                <c:pt idx="3">
                  <c:v>ปรับปรุง</c:v>
                </c:pt>
              </c:strCache>
            </c:strRef>
          </c:cat>
          <c:val>
            <c:numRef>
              <c:f>'NT แยกระดับคุณภาพ'!$B$3:$E$3</c:f>
              <c:numCache>
                <c:formatCode>General</c:formatCode>
                <c:ptCount val="4"/>
                <c:pt idx="0">
                  <c:v>16.670000000000002</c:v>
                </c:pt>
                <c:pt idx="1">
                  <c:v>41.67</c:v>
                </c:pt>
                <c:pt idx="2">
                  <c:v>32.5</c:v>
                </c:pt>
                <c:pt idx="3">
                  <c:v>9.17</c:v>
                </c:pt>
              </c:numCache>
            </c:numRef>
          </c:val>
        </c:ser>
        <c:ser>
          <c:idx val="2"/>
          <c:order val="2"/>
          <c:tx>
            <c:strRef>
              <c:f>'NT แยกระดับคุณภาพ'!$A$4</c:f>
              <c:strCache>
                <c:ptCount val="1"/>
                <c:pt idx="0">
                  <c:v>ด้านเหตุผล</c:v>
                </c:pt>
              </c:strCache>
            </c:strRef>
          </c:tx>
          <c:invertIfNegative val="0"/>
          <c:cat>
            <c:strRef>
              <c:f>'NT แยกระดับคุณภาพ'!$B$1:$E$1</c:f>
              <c:strCache>
                <c:ptCount val="4"/>
                <c:pt idx="0">
                  <c:v>ดีมาก</c:v>
                </c:pt>
                <c:pt idx="1">
                  <c:v>ดี</c:v>
                </c:pt>
                <c:pt idx="2">
                  <c:v>พอใช้</c:v>
                </c:pt>
                <c:pt idx="3">
                  <c:v>ปรับปรุง</c:v>
                </c:pt>
              </c:strCache>
            </c:strRef>
          </c:cat>
          <c:val>
            <c:numRef>
              <c:f>'NT แยกระดับคุณภาพ'!$B$4:$E$4</c:f>
              <c:numCache>
                <c:formatCode>General</c:formatCode>
                <c:ptCount val="4"/>
                <c:pt idx="0">
                  <c:v>14.17</c:v>
                </c:pt>
                <c:pt idx="1">
                  <c:v>35</c:v>
                </c:pt>
                <c:pt idx="2">
                  <c:v>44.17</c:v>
                </c:pt>
                <c:pt idx="3">
                  <c:v>6.67</c:v>
                </c:pt>
              </c:numCache>
            </c:numRef>
          </c:val>
        </c:ser>
        <c:ser>
          <c:idx val="3"/>
          <c:order val="3"/>
          <c:tx>
            <c:strRef>
              <c:f>'NT แยกระดับคุณภาพ'!$A$5</c:f>
              <c:strCache>
                <c:ptCount val="1"/>
                <c:pt idx="0">
                  <c:v>เฉลี่ย</c:v>
                </c:pt>
              </c:strCache>
            </c:strRef>
          </c:tx>
          <c:invertIfNegative val="0"/>
          <c:cat>
            <c:strRef>
              <c:f>'NT แยกระดับคุณภาพ'!$B$1:$E$1</c:f>
              <c:strCache>
                <c:ptCount val="4"/>
                <c:pt idx="0">
                  <c:v>ดีมาก</c:v>
                </c:pt>
                <c:pt idx="1">
                  <c:v>ดี</c:v>
                </c:pt>
                <c:pt idx="2">
                  <c:v>พอใช้</c:v>
                </c:pt>
                <c:pt idx="3">
                  <c:v>ปรับปรุง</c:v>
                </c:pt>
              </c:strCache>
            </c:strRef>
          </c:cat>
          <c:val>
            <c:numRef>
              <c:f>'NT แยกระดับคุณภาพ'!$B$5:$E$5</c:f>
              <c:numCache>
                <c:formatCode>0.00</c:formatCode>
                <c:ptCount val="4"/>
                <c:pt idx="0">
                  <c:v>16.113333333333333</c:v>
                </c:pt>
                <c:pt idx="1">
                  <c:v>37.78</c:v>
                </c:pt>
                <c:pt idx="2">
                  <c:v>38.056666666666665</c:v>
                </c:pt>
                <c:pt idx="3">
                  <c:v>8.0566666666666666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620288"/>
        <c:axId val="260621824"/>
      </c:barChart>
      <c:catAx>
        <c:axId val="260620288"/>
        <c:scaling>
          <c:orientation val="minMax"/>
        </c:scaling>
        <c:delete val="0"/>
        <c:axPos val="b"/>
        <c:majorTickMark val="none"/>
        <c:minorTickMark val="none"/>
        <c:tickLblPos val="nextTo"/>
        <c:crossAx val="260621824"/>
        <c:crosses val="autoZero"/>
        <c:auto val="1"/>
        <c:lblAlgn val="ctr"/>
        <c:lblOffset val="100"/>
        <c:noMultiLvlLbl val="0"/>
      </c:catAx>
      <c:valAx>
        <c:axId val="2606218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606202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 sz="1600">
                <a:latin typeface="TH SarabunPSK" pitchFamily="34" charset="-34"/>
                <a:cs typeface="TH SarabunPSK" pitchFamily="34" charset="-34"/>
              </a:rPr>
              <a:t>ร้อยละของจำนวนนักเรียนที่มีผลการประเมินด้านคุณธรรม จริยธรรม</a:t>
            </a:r>
            <a:r>
              <a:rPr lang="th-TH" sz="1600" baseline="0">
                <a:latin typeface="TH SarabunPSK" pitchFamily="34" charset="-34"/>
                <a:cs typeface="TH SarabunPSK" pitchFamily="34" charset="-34"/>
              </a:rPr>
              <a:t> ชั้นประถมศึกษาปีที่ ๑-๖ จำแนกตามระดับคุณภาพ</a:t>
            </a:r>
            <a:endParaRPr lang="th-TH" sz="1600">
              <a:latin typeface="TH SarabunPSK" pitchFamily="34" charset="-34"/>
              <a:cs typeface="TH SarabunPSK" pitchFamily="34" charset="-34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คุณธรมจริยธรรม!$B$1</c:f>
              <c:strCache>
                <c:ptCount val="1"/>
                <c:pt idx="0">
                  <c:v>ดี</c:v>
                </c:pt>
              </c:strCache>
            </c:strRef>
          </c:tx>
          <c:invertIfNegative val="0"/>
          <c:cat>
            <c:strRef>
              <c:f>คุณธรมจริยธรรม!$A$2:$A$7</c:f>
              <c:strCache>
                <c:ptCount val="6"/>
                <c:pt idx="0">
                  <c:v>ป.๑</c:v>
                </c:pt>
                <c:pt idx="1">
                  <c:v>ป.๒</c:v>
                </c:pt>
                <c:pt idx="2">
                  <c:v>ป.๓</c:v>
                </c:pt>
                <c:pt idx="3">
                  <c:v>ป.๔</c:v>
                </c:pt>
                <c:pt idx="4">
                  <c:v>ป.๕</c:v>
                </c:pt>
                <c:pt idx="5">
                  <c:v>ป.๖</c:v>
                </c:pt>
              </c:strCache>
            </c:strRef>
          </c:cat>
          <c:val>
            <c:numRef>
              <c:f>คุณธรมจริยธรรม!$B$2:$B$7</c:f>
              <c:numCache>
                <c:formatCode>t0.00</c:formatCode>
                <c:ptCount val="6"/>
              </c:numCache>
            </c:numRef>
          </c:val>
        </c:ser>
        <c:ser>
          <c:idx val="1"/>
          <c:order val="1"/>
          <c:tx>
            <c:strRef>
              <c:f>คุณธรมจริยธรรม!$C$1</c:f>
              <c:strCache>
                <c:ptCount val="1"/>
                <c:pt idx="0">
                  <c:v>ดีเยี่ยม</c:v>
                </c:pt>
              </c:strCache>
            </c:strRef>
          </c:tx>
          <c:invertIfNegative val="0"/>
          <c:cat>
            <c:strRef>
              <c:f>คุณธรมจริยธรรม!$A$2:$A$7</c:f>
              <c:strCache>
                <c:ptCount val="6"/>
                <c:pt idx="0">
                  <c:v>ป.๑</c:v>
                </c:pt>
                <c:pt idx="1">
                  <c:v>ป.๒</c:v>
                </c:pt>
                <c:pt idx="2">
                  <c:v>ป.๓</c:v>
                </c:pt>
                <c:pt idx="3">
                  <c:v>ป.๔</c:v>
                </c:pt>
                <c:pt idx="4">
                  <c:v>ป.๕</c:v>
                </c:pt>
                <c:pt idx="5">
                  <c:v>ป.๖</c:v>
                </c:pt>
              </c:strCache>
            </c:strRef>
          </c:cat>
          <c:val>
            <c:numRef>
              <c:f>คุณธรมจริยธรรม!$C$2:$C$7</c:f>
              <c:numCache>
                <c:formatCode>0.0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0748800"/>
        <c:axId val="260750336"/>
      </c:barChart>
      <c:catAx>
        <c:axId val="260748800"/>
        <c:scaling>
          <c:orientation val="minMax"/>
        </c:scaling>
        <c:delete val="0"/>
        <c:axPos val="b"/>
        <c:majorTickMark val="none"/>
        <c:minorTickMark val="none"/>
        <c:tickLblPos val="nextTo"/>
        <c:crossAx val="260750336"/>
        <c:crosses val="autoZero"/>
        <c:auto val="1"/>
        <c:lblAlgn val="ctr"/>
        <c:lblOffset val="100"/>
        <c:noMultiLvlLbl val="0"/>
      </c:catAx>
      <c:valAx>
        <c:axId val="260750336"/>
        <c:scaling>
          <c:orientation val="minMax"/>
        </c:scaling>
        <c:delete val="1"/>
        <c:axPos val="l"/>
        <c:numFmt formatCode="t0.00" sourceLinked="1"/>
        <c:majorTickMark val="none"/>
        <c:minorTickMark val="none"/>
        <c:tickLblPos val="nextTo"/>
        <c:crossAx val="26074880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 sz="1600">
                <a:latin typeface="TH SarabunPSK" pitchFamily="34" charset="-34"/>
                <a:cs typeface="TH SarabunPSK" pitchFamily="34" charset="-34"/>
              </a:rPr>
              <a:t>ร้อยละของจำนวนนักเรียนที่มีผลการประเมินการมีส่วนร่วมในการอนุรักษ์ธรรมชาติ</a:t>
            </a:r>
            <a:r>
              <a:rPr lang="th-TH" sz="1600" baseline="0">
                <a:latin typeface="TH SarabunPSK" pitchFamily="34" charset="-34"/>
                <a:cs typeface="TH SarabunPSK" pitchFamily="34" charset="-34"/>
              </a:rPr>
              <a:t> ชั้นประถมศึกษาปีที่ ๑-๖ </a:t>
            </a:r>
          </a:p>
          <a:p>
            <a:pPr>
              <a:defRPr/>
            </a:pPr>
            <a:r>
              <a:rPr lang="th-TH" sz="1600" baseline="0">
                <a:latin typeface="TH SarabunPSK" pitchFamily="34" charset="-34"/>
                <a:cs typeface="TH SarabunPSK" pitchFamily="34" charset="-34"/>
              </a:rPr>
              <a:t>จำแนกตามระดับคุณภาพ</a:t>
            </a:r>
            <a:endParaRPr lang="th-TH" sz="1600">
              <a:latin typeface="TH SarabunPSK" pitchFamily="34" charset="-34"/>
              <a:cs typeface="TH SarabunPSK" pitchFamily="34" charset="-34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อนุรักษ์ธรรมชาติ!$B$1</c:f>
              <c:strCache>
                <c:ptCount val="1"/>
                <c:pt idx="0">
                  <c:v>ดี</c:v>
                </c:pt>
              </c:strCache>
            </c:strRef>
          </c:tx>
          <c:invertIfNegative val="0"/>
          <c:cat>
            <c:strRef>
              <c:f>อนุรักษ์ธรรมชาติ!$A$2:$A$7</c:f>
              <c:strCache>
                <c:ptCount val="6"/>
                <c:pt idx="0">
                  <c:v>ป.๑</c:v>
                </c:pt>
                <c:pt idx="1">
                  <c:v>ป.๒</c:v>
                </c:pt>
                <c:pt idx="2">
                  <c:v>ป.๓</c:v>
                </c:pt>
                <c:pt idx="3">
                  <c:v>ป.๔</c:v>
                </c:pt>
                <c:pt idx="4">
                  <c:v>ป.๕</c:v>
                </c:pt>
                <c:pt idx="5">
                  <c:v>ป.๖</c:v>
                </c:pt>
              </c:strCache>
            </c:strRef>
          </c:cat>
          <c:val>
            <c:numRef>
              <c:f>อนุรักษ์ธรรมชาติ!$B$2:$B$7</c:f>
              <c:numCache>
                <c:formatCode>t0.00</c:formatCode>
                <c:ptCount val="6"/>
                <c:pt idx="0">
                  <c:v>100</c:v>
                </c:pt>
              </c:numCache>
            </c:numRef>
          </c:val>
        </c:ser>
        <c:ser>
          <c:idx val="1"/>
          <c:order val="1"/>
          <c:tx>
            <c:strRef>
              <c:f>อนุรักษ์ธรรมชาติ!$C$1</c:f>
              <c:strCache>
                <c:ptCount val="1"/>
                <c:pt idx="0">
                  <c:v>ดีเยี่ยม</c:v>
                </c:pt>
              </c:strCache>
            </c:strRef>
          </c:tx>
          <c:invertIfNegative val="0"/>
          <c:cat>
            <c:strRef>
              <c:f>อนุรักษ์ธรรมชาติ!$A$2:$A$7</c:f>
              <c:strCache>
                <c:ptCount val="6"/>
                <c:pt idx="0">
                  <c:v>ป.๑</c:v>
                </c:pt>
                <c:pt idx="1">
                  <c:v>ป.๒</c:v>
                </c:pt>
                <c:pt idx="2">
                  <c:v>ป.๓</c:v>
                </c:pt>
                <c:pt idx="3">
                  <c:v>ป.๔</c:v>
                </c:pt>
                <c:pt idx="4">
                  <c:v>ป.๕</c:v>
                </c:pt>
                <c:pt idx="5">
                  <c:v>ป.๖</c:v>
                </c:pt>
              </c:strCache>
            </c:strRef>
          </c:cat>
          <c:val>
            <c:numRef>
              <c:f>อนุรักษ์ธรรมชาติ!$C$2:$C$7</c:f>
              <c:numCache>
                <c:formatCode>0.0</c:formatCode>
                <c:ptCount val="6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0810240"/>
        <c:axId val="260811776"/>
      </c:barChart>
      <c:catAx>
        <c:axId val="260810240"/>
        <c:scaling>
          <c:orientation val="minMax"/>
        </c:scaling>
        <c:delete val="0"/>
        <c:axPos val="b"/>
        <c:majorTickMark val="none"/>
        <c:minorTickMark val="none"/>
        <c:tickLblPos val="nextTo"/>
        <c:crossAx val="260811776"/>
        <c:crosses val="autoZero"/>
        <c:auto val="1"/>
        <c:lblAlgn val="ctr"/>
        <c:lblOffset val="100"/>
        <c:noMultiLvlLbl val="0"/>
      </c:catAx>
      <c:valAx>
        <c:axId val="260811776"/>
        <c:scaling>
          <c:orientation val="minMax"/>
        </c:scaling>
        <c:delete val="1"/>
        <c:axPos val="l"/>
        <c:numFmt formatCode="t0.00" sourceLinked="1"/>
        <c:majorTickMark val="out"/>
        <c:minorTickMark val="none"/>
        <c:tickLblPos val="nextTo"/>
        <c:crossAx val="26081024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 sz="1600">
                <a:latin typeface="TH SarabunPSK" pitchFamily="34" charset="-34"/>
                <a:cs typeface="TH SarabunPSK" pitchFamily="34" charset="-34"/>
              </a:rPr>
              <a:t>เปรียบเทียบจำนวนนักเรียนระดับอนุบาล</a:t>
            </a:r>
            <a:r>
              <a:rPr lang="th-TH" sz="1600" baseline="0">
                <a:latin typeface="TH SarabunPSK" pitchFamily="34" charset="-34"/>
                <a:cs typeface="TH SarabunPSK" pitchFamily="34" charset="-34"/>
              </a:rPr>
              <a:t> </a:t>
            </a:r>
            <a:r>
              <a:rPr lang="en-US" sz="1600" baseline="0">
                <a:latin typeface="TH SarabunPSK" pitchFamily="34" charset="-34"/>
                <a:cs typeface="TH SarabunPSK" pitchFamily="34" charset="-34"/>
              </a:rPr>
              <a:t>1</a:t>
            </a:r>
            <a:r>
              <a:rPr lang="th-TH" sz="1600" baseline="0">
                <a:latin typeface="TH SarabunPSK" pitchFamily="34" charset="-34"/>
                <a:cs typeface="TH SarabunPSK" pitchFamily="34" charset="-34"/>
              </a:rPr>
              <a:t> และ </a:t>
            </a:r>
            <a:r>
              <a:rPr lang="en-US" sz="1600" baseline="0">
                <a:latin typeface="TH SarabunPSK" pitchFamily="34" charset="-34"/>
                <a:cs typeface="TH SarabunPSK" pitchFamily="34" charset="-34"/>
              </a:rPr>
              <a:t>2</a:t>
            </a:r>
          </a:p>
          <a:p>
            <a:pPr>
              <a:defRPr/>
            </a:pPr>
            <a:r>
              <a:rPr lang="th-TH" sz="1600" baseline="0">
                <a:latin typeface="TH SarabunPSK" pitchFamily="34" charset="-34"/>
                <a:cs typeface="TH SarabunPSK" pitchFamily="34" charset="-34"/>
              </a:rPr>
              <a:t>ปีการศึกษา </a:t>
            </a:r>
            <a:r>
              <a:rPr lang="en-US" sz="1600" baseline="0">
                <a:latin typeface="TH SarabunPSK" pitchFamily="34" charset="-34"/>
                <a:cs typeface="TH SarabunPSK" pitchFamily="34" charset="-34"/>
              </a:rPr>
              <a:t>2558-2560</a:t>
            </a:r>
            <a:endParaRPr lang="th-TH" sz="1600">
              <a:latin typeface="TH SarabunPSK" pitchFamily="34" charset="-34"/>
              <a:cs typeface="TH SarabunPSK" pitchFamily="34" charset="-34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'เปรียบเทียบ นร.อนุบาล 3 ปี'!$A$3</c:f>
              <c:strCache>
                <c:ptCount val="1"/>
                <c:pt idx="0">
                  <c:v>อ.๑</c:v>
                </c:pt>
              </c:strCache>
            </c:strRef>
          </c:tx>
          <c:invertIfNegative val="0"/>
          <c:cat>
            <c:strRef>
              <c:f>'เปรียบเทียบ นร.อนุบาล 3 ปี'!$B$2:$D$2</c:f>
              <c:strCache>
                <c:ptCount val="3"/>
                <c:pt idx="0">
                  <c:v>ปี 2560</c:v>
                </c:pt>
                <c:pt idx="1">
                  <c:v>ปี 2559</c:v>
                </c:pt>
                <c:pt idx="2">
                  <c:v>ปี 2558</c:v>
                </c:pt>
              </c:strCache>
            </c:strRef>
          </c:cat>
          <c:val>
            <c:numRef>
              <c:f>'เปรียบเทียบ นร.อนุบาล 3 ปี'!$B$3:$D$3</c:f>
              <c:numCache>
                <c:formatCode>t0</c:formatCode>
                <c:ptCount val="3"/>
                <c:pt idx="0">
                  <c:v>16</c:v>
                </c:pt>
                <c:pt idx="1">
                  <c:v>18</c:v>
                </c:pt>
                <c:pt idx="2">
                  <c:v>22</c:v>
                </c:pt>
              </c:numCache>
            </c:numRef>
          </c:val>
        </c:ser>
        <c:ser>
          <c:idx val="1"/>
          <c:order val="1"/>
          <c:tx>
            <c:strRef>
              <c:f>'เปรียบเทียบ นร.อนุบาล 3 ปี'!$A$4</c:f>
              <c:strCache>
                <c:ptCount val="1"/>
                <c:pt idx="0">
                  <c:v>อ.๒</c:v>
                </c:pt>
              </c:strCache>
            </c:strRef>
          </c:tx>
          <c:invertIfNegative val="0"/>
          <c:cat>
            <c:strRef>
              <c:f>'เปรียบเทียบ นร.อนุบาล 3 ปี'!$B$2:$D$2</c:f>
              <c:strCache>
                <c:ptCount val="3"/>
                <c:pt idx="0">
                  <c:v>ปี 2560</c:v>
                </c:pt>
                <c:pt idx="1">
                  <c:v>ปี 2559</c:v>
                </c:pt>
                <c:pt idx="2">
                  <c:v>ปี 2558</c:v>
                </c:pt>
              </c:strCache>
            </c:strRef>
          </c:cat>
          <c:val>
            <c:numRef>
              <c:f>'เปรียบเทียบ นร.อนุบาล 3 ปี'!$B$4:$D$4</c:f>
              <c:numCache>
                <c:formatCode>t0</c:formatCode>
                <c:ptCount val="3"/>
                <c:pt idx="0">
                  <c:v>18</c:v>
                </c:pt>
                <c:pt idx="1">
                  <c:v>22</c:v>
                </c:pt>
                <c:pt idx="2">
                  <c:v>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8108416"/>
        <c:axId val="258118400"/>
      </c:barChart>
      <c:catAx>
        <c:axId val="258108416"/>
        <c:scaling>
          <c:orientation val="minMax"/>
        </c:scaling>
        <c:delete val="0"/>
        <c:axPos val="b"/>
        <c:majorTickMark val="none"/>
        <c:minorTickMark val="none"/>
        <c:tickLblPos val="nextTo"/>
        <c:crossAx val="258118400"/>
        <c:crosses val="autoZero"/>
        <c:auto val="1"/>
        <c:lblAlgn val="ctr"/>
        <c:lblOffset val="100"/>
        <c:noMultiLvlLbl val="0"/>
      </c:catAx>
      <c:valAx>
        <c:axId val="258118400"/>
        <c:scaling>
          <c:orientation val="minMax"/>
        </c:scaling>
        <c:delete val="1"/>
        <c:axPos val="l"/>
        <c:numFmt formatCode="t0" sourceLinked="1"/>
        <c:majorTickMark val="none"/>
        <c:minorTickMark val="none"/>
        <c:tickLblPos val="nextTo"/>
        <c:crossAx val="2581084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 sz="1600">
                <a:latin typeface="TH SarabunPSK" pitchFamily="34" charset="-34"/>
                <a:cs typeface="TH SarabunPSK" pitchFamily="34" charset="-34"/>
              </a:rPr>
              <a:t>ร้อยละของจำนวนนักเรียนที่มีผลการประเมินด้านความภาคภูมิใจในความเป็นไทย</a:t>
            </a:r>
            <a:r>
              <a:rPr lang="th-TH" sz="1600" baseline="0">
                <a:latin typeface="TH SarabunPSK" pitchFamily="34" charset="-34"/>
                <a:cs typeface="TH SarabunPSK" pitchFamily="34" charset="-34"/>
              </a:rPr>
              <a:t> ชั้นประถมศึกษาปีที่ ๑-๖ </a:t>
            </a:r>
          </a:p>
          <a:p>
            <a:pPr>
              <a:defRPr/>
            </a:pPr>
            <a:r>
              <a:rPr lang="th-TH" sz="1600" baseline="0">
                <a:latin typeface="TH SarabunPSK" pitchFamily="34" charset="-34"/>
                <a:cs typeface="TH SarabunPSK" pitchFamily="34" charset="-34"/>
              </a:rPr>
              <a:t>จำแนกตามระดับคุณภาพ</a:t>
            </a:r>
            <a:endParaRPr lang="th-TH" sz="1600">
              <a:latin typeface="TH SarabunPSK" pitchFamily="34" charset="-34"/>
              <a:cs typeface="TH SarabunPSK" pitchFamily="34" charset="-34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ความเป็นไทย!$B$1</c:f>
              <c:strCache>
                <c:ptCount val="1"/>
                <c:pt idx="0">
                  <c:v>ดี</c:v>
                </c:pt>
              </c:strCache>
            </c:strRef>
          </c:tx>
          <c:invertIfNegative val="0"/>
          <c:cat>
            <c:strRef>
              <c:f>ความเป็นไทย!$A$2:$A$7</c:f>
              <c:strCache>
                <c:ptCount val="6"/>
                <c:pt idx="0">
                  <c:v>ป.๑</c:v>
                </c:pt>
                <c:pt idx="1">
                  <c:v>ป.๒</c:v>
                </c:pt>
                <c:pt idx="2">
                  <c:v>ป.๓</c:v>
                </c:pt>
                <c:pt idx="3">
                  <c:v>ป.๔</c:v>
                </c:pt>
                <c:pt idx="4">
                  <c:v>ป.๕</c:v>
                </c:pt>
                <c:pt idx="5">
                  <c:v>ป.๖</c:v>
                </c:pt>
              </c:strCache>
            </c:strRef>
          </c:cat>
          <c:val>
            <c:numRef>
              <c:f>ความเป็นไทย!$B$2:$B$7</c:f>
              <c:numCache>
                <c:formatCode>t0.00</c:formatCode>
                <c:ptCount val="6"/>
              </c:numCache>
            </c:numRef>
          </c:val>
        </c:ser>
        <c:ser>
          <c:idx val="1"/>
          <c:order val="1"/>
          <c:tx>
            <c:strRef>
              <c:f>ความเป็นไทย!$C$1</c:f>
              <c:strCache>
                <c:ptCount val="1"/>
                <c:pt idx="0">
                  <c:v>ดีเยี่ยม</c:v>
                </c:pt>
              </c:strCache>
            </c:strRef>
          </c:tx>
          <c:invertIfNegative val="0"/>
          <c:cat>
            <c:strRef>
              <c:f>ความเป็นไทย!$A$2:$A$7</c:f>
              <c:strCache>
                <c:ptCount val="6"/>
                <c:pt idx="0">
                  <c:v>ป.๑</c:v>
                </c:pt>
                <c:pt idx="1">
                  <c:v>ป.๒</c:v>
                </c:pt>
                <c:pt idx="2">
                  <c:v>ป.๓</c:v>
                </c:pt>
                <c:pt idx="3">
                  <c:v>ป.๔</c:v>
                </c:pt>
                <c:pt idx="4">
                  <c:v>ป.๕</c:v>
                </c:pt>
                <c:pt idx="5">
                  <c:v>ป.๖</c:v>
                </c:pt>
              </c:strCache>
            </c:strRef>
          </c:cat>
          <c:val>
            <c:numRef>
              <c:f>ความเป็นไทย!$C$2:$C$7</c:f>
              <c:numCache>
                <c:formatCode>0.0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0503040"/>
        <c:axId val="260504576"/>
      </c:barChart>
      <c:catAx>
        <c:axId val="260503040"/>
        <c:scaling>
          <c:orientation val="minMax"/>
        </c:scaling>
        <c:delete val="0"/>
        <c:axPos val="b"/>
        <c:majorTickMark val="none"/>
        <c:minorTickMark val="none"/>
        <c:tickLblPos val="nextTo"/>
        <c:crossAx val="260504576"/>
        <c:crosses val="autoZero"/>
        <c:auto val="1"/>
        <c:lblAlgn val="ctr"/>
        <c:lblOffset val="100"/>
        <c:noMultiLvlLbl val="0"/>
      </c:catAx>
      <c:valAx>
        <c:axId val="260504576"/>
        <c:scaling>
          <c:orientation val="minMax"/>
        </c:scaling>
        <c:delete val="1"/>
        <c:axPos val="l"/>
        <c:numFmt formatCode="t0.00" sourceLinked="1"/>
        <c:majorTickMark val="none"/>
        <c:minorTickMark val="none"/>
        <c:tickLblPos val="nextTo"/>
        <c:crossAx val="26050304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 sz="1600">
                <a:latin typeface="TH SarabunPSK" pitchFamily="34" charset="-34"/>
                <a:cs typeface="TH SarabunPSK" pitchFamily="34" charset="-34"/>
              </a:rPr>
              <a:t>ร้อยละของจำนวนนักเรียนที่มีผลการประเมินด้านการยอมรับความคิดเห็นของผู้อื่น</a:t>
            </a:r>
            <a:r>
              <a:rPr lang="th-TH" sz="1600" baseline="0">
                <a:latin typeface="TH SarabunPSK" pitchFamily="34" charset="-34"/>
                <a:cs typeface="TH SarabunPSK" pitchFamily="34" charset="-34"/>
              </a:rPr>
              <a:t> สุขภาวะทางจิต ภูมิคุ้มกันและความเป็นธรรมต่อสังคม ชั้นประถมศึกษาปีที่ ๑-๖ ที่อยู่ในระดับดีเยี่ยม</a:t>
            </a:r>
            <a:endParaRPr lang="th-TH" sz="1600">
              <a:latin typeface="TH SarabunPSK" pitchFamily="34" charset="-34"/>
              <a:cs typeface="TH SarabunPSK" pitchFamily="34" charset="-34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สุขภาวะ!$B$1</c:f>
              <c:strCache>
                <c:ptCount val="1"/>
                <c:pt idx="0">
                  <c:v>ดีเยี่ยม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สุขภาวะ!$A$2:$A$7</c:f>
              <c:strCache>
                <c:ptCount val="6"/>
                <c:pt idx="0">
                  <c:v>ป.๑</c:v>
                </c:pt>
                <c:pt idx="1">
                  <c:v>ป.๒</c:v>
                </c:pt>
                <c:pt idx="2">
                  <c:v>ป.๓</c:v>
                </c:pt>
                <c:pt idx="3">
                  <c:v>ป.๔</c:v>
                </c:pt>
                <c:pt idx="4">
                  <c:v>ป.๕</c:v>
                </c:pt>
                <c:pt idx="5">
                  <c:v>ป.๖</c:v>
                </c:pt>
              </c:strCache>
            </c:strRef>
          </c:cat>
          <c:val>
            <c:numRef>
              <c:f>สุขภาวะ!$B$2:$B$7</c:f>
              <c:numCache>
                <c:formatCode>t0.00</c:formatCode>
                <c:ptCount val="6"/>
                <c:pt idx="0">
                  <c:v>71.428571428571431</c:v>
                </c:pt>
                <c:pt idx="1">
                  <c:v>90.909090909090907</c:v>
                </c:pt>
                <c:pt idx="2">
                  <c:v>92.857142857142861</c:v>
                </c:pt>
                <c:pt idx="3">
                  <c:v>33.333333333333329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261279744"/>
        <c:axId val="261281280"/>
      </c:barChart>
      <c:catAx>
        <c:axId val="261279744"/>
        <c:scaling>
          <c:orientation val="minMax"/>
        </c:scaling>
        <c:delete val="0"/>
        <c:axPos val="b"/>
        <c:majorTickMark val="none"/>
        <c:minorTickMark val="none"/>
        <c:tickLblPos val="nextTo"/>
        <c:crossAx val="261281280"/>
        <c:crosses val="autoZero"/>
        <c:auto val="1"/>
        <c:lblAlgn val="ctr"/>
        <c:lblOffset val="100"/>
        <c:noMultiLvlLbl val="0"/>
      </c:catAx>
      <c:valAx>
        <c:axId val="261281280"/>
        <c:scaling>
          <c:orientation val="minMax"/>
        </c:scaling>
        <c:delete val="0"/>
        <c:axPos val="l"/>
        <c:majorGridlines/>
        <c:numFmt formatCode="t0.00" sourceLinked="1"/>
        <c:majorTickMark val="none"/>
        <c:minorTickMark val="none"/>
        <c:tickLblPos val="nextTo"/>
        <c:crossAx val="261279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 sz="1600">
                <a:latin typeface="TH SarabunPSK" pitchFamily="34" charset="-34"/>
                <a:cs typeface="TH SarabunPSK" pitchFamily="34" charset="-34"/>
              </a:rPr>
              <a:t>ร้อยละของจำนวนนักเรียนที่เข้าร่วมโครงการส่งเสริมคุณธรรม</a:t>
            </a:r>
            <a:r>
              <a:rPr lang="th-TH" sz="1600" baseline="0">
                <a:latin typeface="TH SarabunPSK" pitchFamily="34" charset="-34"/>
                <a:cs typeface="TH SarabunPSK" pitchFamily="34" charset="-34"/>
              </a:rPr>
              <a:t> จริยธรรม</a:t>
            </a:r>
            <a:endParaRPr lang="th-TH" sz="1600">
              <a:latin typeface="TH SarabunPSK" pitchFamily="34" charset="-34"/>
              <a:cs typeface="TH SarabunPSK" pitchFamily="34" charset="-34"/>
            </a:endParaRP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เข้าร่วมโครงการคุณธรรม!$B$1</c:f>
              <c:strCache>
                <c:ptCount val="1"/>
                <c:pt idx="0">
                  <c:v>เข้าร่วม</c:v>
                </c:pt>
              </c:strCache>
            </c:strRef>
          </c:tx>
          <c:invertIfNegative val="0"/>
          <c:cat>
            <c:strRef>
              <c:f>เข้าร่วมโครงการคุณธรรม!$A$2:$A$7</c:f>
              <c:strCache>
                <c:ptCount val="6"/>
                <c:pt idx="0">
                  <c:v>ป.๑</c:v>
                </c:pt>
                <c:pt idx="1">
                  <c:v>ป.๒</c:v>
                </c:pt>
                <c:pt idx="2">
                  <c:v>ป.๓</c:v>
                </c:pt>
                <c:pt idx="3">
                  <c:v>ป.๔</c:v>
                </c:pt>
                <c:pt idx="4">
                  <c:v>ป.๕</c:v>
                </c:pt>
                <c:pt idx="5">
                  <c:v>ป.๖</c:v>
                </c:pt>
              </c:strCache>
            </c:strRef>
          </c:cat>
          <c:val>
            <c:numRef>
              <c:f>เข้าร่วมโครงการคุณธรรม!$B$2:$B$7</c:f>
              <c:numCache>
                <c:formatCode>t0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cylinder"/>
        <c:axId val="261008000"/>
        <c:axId val="261026176"/>
        <c:axId val="0"/>
      </c:bar3DChart>
      <c:catAx>
        <c:axId val="261008000"/>
        <c:scaling>
          <c:orientation val="minMax"/>
        </c:scaling>
        <c:delete val="0"/>
        <c:axPos val="b"/>
        <c:majorTickMark val="none"/>
        <c:minorTickMark val="none"/>
        <c:tickLblPos val="nextTo"/>
        <c:crossAx val="261026176"/>
        <c:crosses val="autoZero"/>
        <c:auto val="1"/>
        <c:lblAlgn val="ctr"/>
        <c:lblOffset val="100"/>
        <c:noMultiLvlLbl val="0"/>
      </c:catAx>
      <c:valAx>
        <c:axId val="261026176"/>
        <c:scaling>
          <c:orientation val="minMax"/>
        </c:scaling>
        <c:delete val="0"/>
        <c:axPos val="l"/>
        <c:numFmt formatCode="t0" sourceLinked="1"/>
        <c:majorTickMark val="out"/>
        <c:minorTickMark val="none"/>
        <c:tickLblPos val="nextTo"/>
        <c:crossAx val="261008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 sz="1400">
                <a:latin typeface="TH SarabunPSK" pitchFamily="34" charset="-34"/>
                <a:cs typeface="TH SarabunPSK" pitchFamily="34" charset="-34"/>
              </a:rPr>
              <a:t>จำนวนครั้งที่ครูเข้ารับการอบรมพัฒนาทางวิชาชีพ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การพัฒนาครู!$B$1</c:f>
              <c:strCache>
                <c:ptCount val="1"/>
                <c:pt idx="0">
                  <c:v>จำนวนครั้งที่ครูเข้ารับการอบรมพัฒนาทางวิชาชีพ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การพัฒนาครู!$A$2:$A$5</c:f>
              <c:strCache>
                <c:ptCount val="4"/>
                <c:pt idx="0">
                  <c:v>ยังไม่เคยได้รับการพัฒนา</c:v>
                </c:pt>
                <c:pt idx="1">
                  <c:v>๑ ครั้ง/ภาคเรียน</c:v>
                </c:pt>
                <c:pt idx="2">
                  <c:v>๒ ครั้ง/ภาคเรียน</c:v>
                </c:pt>
                <c:pt idx="3">
                  <c:v>มากกว่า ๒ ครั้ง/ภาคเรียน</c:v>
                </c:pt>
              </c:strCache>
            </c:strRef>
          </c:cat>
          <c:val>
            <c:numRef>
              <c:f>การพัฒนาครู!$B$2:$B$5</c:f>
              <c:numCache>
                <c:formatCode>t0</c:formatCode>
                <c:ptCount val="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 sz="1400">
                <a:latin typeface="TH SarabunPSK" pitchFamily="34" charset="-34"/>
                <a:cs typeface="TH SarabunPSK" pitchFamily="34" charset="-34"/>
              </a:rPr>
              <a:t>จำนวนเครือข่ายเข้ามามีส่วนร่วม</a:t>
            </a:r>
            <a:endParaRPr lang="en-US" sz="1400">
              <a:latin typeface="TH SarabunPSK" pitchFamily="34" charset="-34"/>
              <a:cs typeface="TH SarabunPSK" pitchFamily="34" charset="-34"/>
            </a:endParaRPr>
          </a:p>
          <a:p>
            <a:pPr>
              <a:defRPr/>
            </a:pPr>
            <a:r>
              <a:rPr lang="th-TH" sz="1400">
                <a:latin typeface="TH SarabunPSK" pitchFamily="34" charset="-34"/>
                <a:cs typeface="TH SarabunPSK" pitchFamily="34" charset="-34"/>
              </a:rPr>
              <a:t>ในการวางแผนการพัฒนาคุณภาพการศึกษา</a:t>
            </a:r>
          </a:p>
        </c:rich>
      </c:tx>
      <c:layout>
        <c:manualLayout>
          <c:xMode val="edge"/>
          <c:yMode val="edge"/>
          <c:x val="0.2190693350831146"/>
          <c:y val="1.3888888888888888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จำนวนเครือข่าย!$B$1</c:f>
              <c:strCache>
                <c:ptCount val="1"/>
                <c:pt idx="0">
                  <c:v>จำนวนเครือข่ายเข้ามามีส่วนร่วมในการวางแผนการพัฒนาคุณภาพการศึกษา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จำนวนเครือข่าย!$A$2:$A$5</c:f>
              <c:strCache>
                <c:ptCount val="4"/>
                <c:pt idx="0">
                  <c:v>ไม่ได้มีส่วนร่วม</c:v>
                </c:pt>
                <c:pt idx="1">
                  <c:v>๑ ครั้ง/ภาคเรียน</c:v>
                </c:pt>
                <c:pt idx="2">
                  <c:v>๒ ครั้ง/ภาคเรียน</c:v>
                </c:pt>
                <c:pt idx="3">
                  <c:v>มากกว่า ๒ ครั้ง/ภาคเรียน</c:v>
                </c:pt>
              </c:strCache>
            </c:strRef>
          </c:cat>
          <c:val>
            <c:numRef>
              <c:f>จำนวนเครือข่าย!$B$2:$B$5</c:f>
              <c:numCache>
                <c:formatCode>t0</c:formatCode>
                <c:ptCount val="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 sz="1400">
                <a:latin typeface="TH SarabunPSK" pitchFamily="34" charset="-34"/>
                <a:cs typeface="TH SarabunPSK" pitchFamily="34" charset="-34"/>
              </a:rPr>
              <a:t>ร้อยละของครูที่ได้รับการนิเทศ กำกับ ติดตามและประเมินผลจากผู้บริหาร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การนิเทศ!$B$1</c:f>
              <c:strCache>
                <c:ptCount val="1"/>
                <c:pt idx="0">
                  <c:v>ร้อยละของครูที่ได้รับการนิเทศ กำกับ ติดตามและประเมินผลจากผู้บริหาร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การนิเทศ!$A$2:$A$5</c:f>
              <c:strCache>
                <c:ptCount val="4"/>
                <c:pt idx="0">
                  <c:v>ไม่ได้มีส่วนร่วม</c:v>
                </c:pt>
                <c:pt idx="1">
                  <c:v>๑ ครั้ง/ภาคเรียน</c:v>
                </c:pt>
                <c:pt idx="2">
                  <c:v>๒ ครั้ง/ภาคเรียน</c:v>
                </c:pt>
                <c:pt idx="3">
                  <c:v>มากกว่า ๒ ครั้ง/ภาคเรียน</c:v>
                </c:pt>
              </c:strCache>
            </c:strRef>
          </c:cat>
          <c:val>
            <c:numRef>
              <c:f>การนิเทศ!$B$2:$B$5</c:f>
              <c:numCache>
                <c:formatCode>t0</c:formatCode>
                <c:ptCount val="4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 sz="1600">
                <a:latin typeface="TH SarabunPSK" pitchFamily="34" charset="-34"/>
                <a:cs typeface="TH SarabunPSK" pitchFamily="34" charset="-34"/>
              </a:rPr>
              <a:t>เปรียบเทียบจำนวนนักเรียนระดับประถมศึกษา</a:t>
            </a:r>
          </a:p>
          <a:p>
            <a:pPr>
              <a:defRPr/>
            </a:pPr>
            <a:r>
              <a:rPr lang="th-TH" sz="1600">
                <a:latin typeface="TH SarabunPSK" pitchFamily="34" charset="-34"/>
                <a:cs typeface="TH SarabunPSK" pitchFamily="34" charset="-34"/>
              </a:rPr>
              <a:t>ปีการศึกษา</a:t>
            </a:r>
            <a:r>
              <a:rPr lang="th-TH" sz="1600" baseline="0">
                <a:latin typeface="TH SarabunPSK" pitchFamily="34" charset="-34"/>
                <a:cs typeface="TH SarabunPSK" pitchFamily="34" charset="-34"/>
              </a:rPr>
              <a:t> </a:t>
            </a:r>
            <a:r>
              <a:rPr lang="en-US" sz="1600" baseline="0">
                <a:latin typeface="TH SarabunPSK" pitchFamily="34" charset="-34"/>
                <a:cs typeface="TH SarabunPSK" pitchFamily="34" charset="-34"/>
              </a:rPr>
              <a:t>2558-2560</a:t>
            </a:r>
            <a:endParaRPr lang="th-TH" sz="1600">
              <a:latin typeface="TH SarabunPSK" pitchFamily="34" charset="-34"/>
              <a:cs typeface="TH SarabunPSK" pitchFamily="34" charset="-34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'เปรียบเทียบจำนวน นร.ป1-6'!$B$7</c:f>
              <c:strCache>
                <c:ptCount val="1"/>
                <c:pt idx="0">
                  <c:v>ปี 2560</c:v>
                </c:pt>
              </c:strCache>
            </c:strRef>
          </c:tx>
          <c:invertIfNegative val="0"/>
          <c:cat>
            <c:strRef>
              <c:f>'เปรียบเทียบจำนวน นร.ป1-6'!$A$8:$A$13</c:f>
              <c:strCache>
                <c:ptCount val="6"/>
                <c:pt idx="0">
                  <c:v>ป.๑</c:v>
                </c:pt>
                <c:pt idx="1">
                  <c:v>ป.๒</c:v>
                </c:pt>
                <c:pt idx="2">
                  <c:v>ป.๓</c:v>
                </c:pt>
                <c:pt idx="3">
                  <c:v>ป.๔</c:v>
                </c:pt>
                <c:pt idx="4">
                  <c:v>ป.๕</c:v>
                </c:pt>
                <c:pt idx="5">
                  <c:v>ป.๖</c:v>
                </c:pt>
              </c:strCache>
            </c:strRef>
          </c:cat>
          <c:val>
            <c:numRef>
              <c:f>'เปรียบเทียบจำนวน นร.ป1-6'!$B$8:$B$13</c:f>
              <c:numCache>
                <c:formatCode>t0</c:formatCode>
                <c:ptCount val="6"/>
                <c:pt idx="0">
                  <c:v>6</c:v>
                </c:pt>
                <c:pt idx="1">
                  <c:v>11</c:v>
                </c:pt>
                <c:pt idx="2">
                  <c:v>15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</c:numCache>
            </c:numRef>
          </c:val>
        </c:ser>
        <c:ser>
          <c:idx val="1"/>
          <c:order val="1"/>
          <c:tx>
            <c:strRef>
              <c:f>'เปรียบเทียบจำนวน นร.ป1-6'!$C$7</c:f>
              <c:strCache>
                <c:ptCount val="1"/>
                <c:pt idx="0">
                  <c:v>ปี 2559</c:v>
                </c:pt>
              </c:strCache>
            </c:strRef>
          </c:tx>
          <c:invertIfNegative val="0"/>
          <c:cat>
            <c:strRef>
              <c:f>'เปรียบเทียบจำนวน นร.ป1-6'!$A$8:$A$13</c:f>
              <c:strCache>
                <c:ptCount val="6"/>
                <c:pt idx="0">
                  <c:v>ป.๑</c:v>
                </c:pt>
                <c:pt idx="1">
                  <c:v>ป.๒</c:v>
                </c:pt>
                <c:pt idx="2">
                  <c:v>ป.๓</c:v>
                </c:pt>
                <c:pt idx="3">
                  <c:v>ป.๔</c:v>
                </c:pt>
                <c:pt idx="4">
                  <c:v>ป.๕</c:v>
                </c:pt>
                <c:pt idx="5">
                  <c:v>ป.๖</c:v>
                </c:pt>
              </c:strCache>
            </c:strRef>
          </c:cat>
          <c:val>
            <c:numRef>
              <c:f>'เปรียบเทียบจำนวน นร.ป1-6'!$C$8:$C$13</c:f>
              <c:numCache>
                <c:formatCode>t0</c:formatCode>
                <c:ptCount val="6"/>
                <c:pt idx="0">
                  <c:v>12</c:v>
                </c:pt>
                <c:pt idx="1">
                  <c:v>15</c:v>
                </c:pt>
                <c:pt idx="2">
                  <c:v>4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</c:ser>
        <c:ser>
          <c:idx val="2"/>
          <c:order val="2"/>
          <c:tx>
            <c:strRef>
              <c:f>'เปรียบเทียบจำนวน นร.ป1-6'!$D$7</c:f>
              <c:strCache>
                <c:ptCount val="1"/>
                <c:pt idx="0">
                  <c:v>ปี 2558</c:v>
                </c:pt>
              </c:strCache>
            </c:strRef>
          </c:tx>
          <c:invertIfNegative val="0"/>
          <c:cat>
            <c:strRef>
              <c:f>'เปรียบเทียบจำนวน นร.ป1-6'!$A$8:$A$13</c:f>
              <c:strCache>
                <c:ptCount val="6"/>
                <c:pt idx="0">
                  <c:v>ป.๑</c:v>
                </c:pt>
                <c:pt idx="1">
                  <c:v>ป.๒</c:v>
                </c:pt>
                <c:pt idx="2">
                  <c:v>ป.๓</c:v>
                </c:pt>
                <c:pt idx="3">
                  <c:v>ป.๔</c:v>
                </c:pt>
                <c:pt idx="4">
                  <c:v>ป.๕</c:v>
                </c:pt>
                <c:pt idx="5">
                  <c:v>ป.๖</c:v>
                </c:pt>
              </c:strCache>
            </c:strRef>
          </c:cat>
          <c:val>
            <c:numRef>
              <c:f>'เปรียบเทียบจำนวน นร.ป1-6'!$D$8:$D$13</c:f>
              <c:numCache>
                <c:formatCode>t0</c:formatCode>
                <c:ptCount val="6"/>
                <c:pt idx="0">
                  <c:v>11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472576"/>
        <c:axId val="258281856"/>
      </c:barChart>
      <c:catAx>
        <c:axId val="258472576"/>
        <c:scaling>
          <c:orientation val="minMax"/>
        </c:scaling>
        <c:delete val="0"/>
        <c:axPos val="b"/>
        <c:majorTickMark val="none"/>
        <c:minorTickMark val="none"/>
        <c:tickLblPos val="nextTo"/>
        <c:crossAx val="258281856"/>
        <c:crosses val="autoZero"/>
        <c:auto val="1"/>
        <c:lblAlgn val="ctr"/>
        <c:lblOffset val="100"/>
        <c:noMultiLvlLbl val="0"/>
      </c:catAx>
      <c:valAx>
        <c:axId val="2582818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H SarabunPSK" pitchFamily="34" charset="-34"/>
                    <a:cs typeface="TH SarabunPSK" pitchFamily="34" charset="-34"/>
                  </a:defRPr>
                </a:pPr>
                <a:r>
                  <a:rPr lang="th-TH">
                    <a:latin typeface="TH SarabunPSK" pitchFamily="34" charset="-34"/>
                    <a:cs typeface="TH SarabunPSK" pitchFamily="34" charset="-34"/>
                  </a:rPr>
                  <a:t>จำนวนนักเรียน</a:t>
                </a:r>
                <a:endParaRPr lang="en-US">
                  <a:latin typeface="TH SarabunPSK" pitchFamily="34" charset="-34"/>
                  <a:cs typeface="TH SarabunPSK" pitchFamily="34" charset="-34"/>
                </a:endParaRPr>
              </a:p>
            </c:rich>
          </c:tx>
          <c:layout/>
          <c:overlay val="0"/>
        </c:title>
        <c:numFmt formatCode="t0" sourceLinked="1"/>
        <c:majorTickMark val="none"/>
        <c:minorTickMark val="none"/>
        <c:tickLblPos val="nextTo"/>
        <c:crossAx val="2584725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rich>
          <a:bodyPr/>
          <a:lstStyle/>
          <a:p>
            <a:pPr>
              <a:defRPr>
                <a:latin typeface="TH SarabunPSK" pitchFamily="34" charset="-34"/>
                <a:cs typeface="TH SarabunPSK" pitchFamily="34" charset="-34"/>
              </a:defRPr>
            </a:pPr>
            <a:r>
              <a:rPr lang="th-TH">
                <a:latin typeface="TH SarabunPSK" pitchFamily="34" charset="-34"/>
                <a:cs typeface="TH SarabunPSK" pitchFamily="34" charset="-34"/>
              </a:rPr>
              <a:t>ความสามารถด้านเหตุผล (</a:t>
            </a:r>
            <a:r>
              <a:rPr lang="en-US">
                <a:latin typeface="TH SarabunPSK" pitchFamily="34" charset="-34"/>
                <a:cs typeface="TH SarabunPSK" pitchFamily="34" charset="-34"/>
              </a:rPr>
              <a:t>reasoning</a:t>
            </a:r>
            <a:r>
              <a:rPr lang="en-US" baseline="0">
                <a:latin typeface="TH SarabunPSK" pitchFamily="34" charset="-34"/>
                <a:cs typeface="TH SarabunPSK" pitchFamily="34" charset="-34"/>
              </a:rPr>
              <a:t> ability</a:t>
            </a:r>
            <a:r>
              <a:rPr lang="th-TH" baseline="0">
                <a:latin typeface="TH SarabunPSK" pitchFamily="34" charset="-34"/>
                <a:cs typeface="TH SarabunPSK" pitchFamily="34" charset="-34"/>
              </a:rPr>
              <a:t>)</a:t>
            </a:r>
            <a:endParaRPr lang="th-TH">
              <a:latin typeface="TH SarabunPSK" pitchFamily="34" charset="-34"/>
              <a:cs typeface="TH SarabunPSK" pitchFamily="34" charset="-34"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'เปรียบเทียบจำนวน นร.ป1-6'!#REF!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'เปรียบเทียบจำนวน นร.ป1-6'!#REF!</c:f>
            </c:multiLvlStrRef>
          </c:cat>
          <c:val>
            <c:numRef>
              <c:f>'เปรียบเทียบจำนวน นร.ป1-6'!#REF!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'เปรียบเทียบจำนวน นร.ป1-6'!#REF!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'เปรียบเทียบจำนวน นร.ป1-6'!#REF!</c:f>
            </c:multiLvlStrRef>
          </c:cat>
          <c:val>
            <c:numRef>
              <c:f>'เปรียบเทียบจำนวน นร.ป1-6'!#REF!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8331008"/>
        <c:axId val="258332544"/>
      </c:barChart>
      <c:catAx>
        <c:axId val="258331008"/>
        <c:scaling>
          <c:orientation val="minMax"/>
        </c:scaling>
        <c:delete val="0"/>
        <c:axPos val="l"/>
        <c:majorTickMark val="none"/>
        <c:minorTickMark val="none"/>
        <c:tickLblPos val="nextTo"/>
        <c:crossAx val="258332544"/>
        <c:crosses val="autoZero"/>
        <c:auto val="1"/>
        <c:lblAlgn val="ctr"/>
        <c:lblOffset val="100"/>
        <c:noMultiLvlLbl val="0"/>
      </c:catAx>
      <c:valAx>
        <c:axId val="258332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5833100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 sz="1600">
                <a:latin typeface="TH SarabunPSK" pitchFamily="34" charset="-34"/>
                <a:cs typeface="TH SarabunPSK" pitchFamily="34" charset="-34"/>
              </a:rPr>
              <a:t>เปรียบเทียบจำนวนนักเรียนระดับ</a:t>
            </a:r>
            <a:r>
              <a:rPr lang="th-TH" sz="1600" baseline="0">
                <a:latin typeface="TH SarabunPSK" pitchFamily="34" charset="-34"/>
                <a:cs typeface="TH SarabunPSK" pitchFamily="34" charset="-34"/>
              </a:rPr>
              <a:t> ม.</a:t>
            </a:r>
            <a:r>
              <a:rPr lang="en-US" sz="1600" baseline="0">
                <a:latin typeface="TH SarabunPSK" pitchFamily="34" charset="-34"/>
                <a:cs typeface="TH SarabunPSK" pitchFamily="34" charset="-34"/>
              </a:rPr>
              <a:t>1-3</a:t>
            </a:r>
            <a:r>
              <a:rPr lang="th-TH" sz="1600" baseline="0">
                <a:latin typeface="TH SarabunPSK" pitchFamily="34" charset="-34"/>
                <a:cs typeface="TH SarabunPSK" pitchFamily="34" charset="-34"/>
              </a:rPr>
              <a:t> ปีการศึกษา </a:t>
            </a:r>
            <a:r>
              <a:rPr lang="en-US" sz="1600" baseline="0">
                <a:latin typeface="TH SarabunPSK" pitchFamily="34" charset="-34"/>
                <a:cs typeface="TH SarabunPSK" pitchFamily="34" charset="-34"/>
              </a:rPr>
              <a:t>2558-2560</a:t>
            </a:r>
            <a:endParaRPr lang="th-TH" sz="1600">
              <a:latin typeface="TH SarabunPSK" pitchFamily="34" charset="-34"/>
              <a:cs typeface="TH SarabunPSK" pitchFamily="34" charset="-34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'เปรียบเทียบจำนวน นร.ม.1-3'!$A$3</c:f>
              <c:strCache>
                <c:ptCount val="1"/>
                <c:pt idx="0">
                  <c:v>ม.๑</c:v>
                </c:pt>
              </c:strCache>
            </c:strRef>
          </c:tx>
          <c:invertIfNegative val="0"/>
          <c:cat>
            <c:strRef>
              <c:f>'เปรียบเทียบจำนวน นร.ม.1-3'!$B$2:$D$2</c:f>
              <c:strCache>
                <c:ptCount val="3"/>
                <c:pt idx="0">
                  <c:v>ปี 2560</c:v>
                </c:pt>
                <c:pt idx="1">
                  <c:v>ปี 2559</c:v>
                </c:pt>
                <c:pt idx="2">
                  <c:v>ปี 2558</c:v>
                </c:pt>
              </c:strCache>
            </c:strRef>
          </c:cat>
          <c:val>
            <c:numRef>
              <c:f>'เปรียบเทียบจำนวน นร.ม.1-3'!$B$3:$D$3</c:f>
              <c:numCache>
                <c:formatCode>t0</c:formatCode>
                <c:ptCount val="3"/>
                <c:pt idx="0">
                  <c:v>13</c:v>
                </c:pt>
                <c:pt idx="1">
                  <c:v>11</c:v>
                </c:pt>
                <c:pt idx="2">
                  <c:v>13</c:v>
                </c:pt>
              </c:numCache>
            </c:numRef>
          </c:val>
        </c:ser>
        <c:ser>
          <c:idx val="1"/>
          <c:order val="1"/>
          <c:tx>
            <c:strRef>
              <c:f>'เปรียบเทียบจำนวน นร.ม.1-3'!$A$4</c:f>
              <c:strCache>
                <c:ptCount val="1"/>
                <c:pt idx="0">
                  <c:v>ม.๒</c:v>
                </c:pt>
              </c:strCache>
            </c:strRef>
          </c:tx>
          <c:invertIfNegative val="0"/>
          <c:cat>
            <c:strRef>
              <c:f>'เปรียบเทียบจำนวน นร.ม.1-3'!$B$2:$D$2</c:f>
              <c:strCache>
                <c:ptCount val="3"/>
                <c:pt idx="0">
                  <c:v>ปี 2560</c:v>
                </c:pt>
                <c:pt idx="1">
                  <c:v>ปี 2559</c:v>
                </c:pt>
                <c:pt idx="2">
                  <c:v>ปี 2558</c:v>
                </c:pt>
              </c:strCache>
            </c:strRef>
          </c:cat>
          <c:val>
            <c:numRef>
              <c:f>'เปรียบเทียบจำนวน นร.ม.1-3'!$B$4:$D$4</c:f>
              <c:numCache>
                <c:formatCode>t0</c:formatCode>
                <c:ptCount val="3"/>
                <c:pt idx="0">
                  <c:v>11</c:v>
                </c:pt>
                <c:pt idx="1">
                  <c:v>13</c:v>
                </c:pt>
                <c:pt idx="2">
                  <c:v>17</c:v>
                </c:pt>
              </c:numCache>
            </c:numRef>
          </c:val>
        </c:ser>
        <c:ser>
          <c:idx val="2"/>
          <c:order val="2"/>
          <c:tx>
            <c:strRef>
              <c:f>'เปรียบเทียบจำนวน นร.ม.1-3'!$A$5</c:f>
              <c:strCache>
                <c:ptCount val="1"/>
                <c:pt idx="0">
                  <c:v>ม.๓</c:v>
                </c:pt>
              </c:strCache>
            </c:strRef>
          </c:tx>
          <c:invertIfNegative val="0"/>
          <c:cat>
            <c:strRef>
              <c:f>'เปรียบเทียบจำนวน นร.ม.1-3'!$B$2:$D$2</c:f>
              <c:strCache>
                <c:ptCount val="3"/>
                <c:pt idx="0">
                  <c:v>ปี 2560</c:v>
                </c:pt>
                <c:pt idx="1">
                  <c:v>ปี 2559</c:v>
                </c:pt>
                <c:pt idx="2">
                  <c:v>ปี 2558</c:v>
                </c:pt>
              </c:strCache>
            </c:strRef>
          </c:cat>
          <c:val>
            <c:numRef>
              <c:f>'เปรียบเทียบจำนวน นร.ม.1-3'!$B$5:$D$5</c:f>
              <c:numCache>
                <c:formatCode>t0</c:formatCode>
                <c:ptCount val="3"/>
                <c:pt idx="0">
                  <c:v>13</c:v>
                </c:pt>
                <c:pt idx="1">
                  <c:v>17</c:v>
                </c:pt>
                <c:pt idx="2">
                  <c:v>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8368640"/>
        <c:axId val="258370176"/>
      </c:barChart>
      <c:catAx>
        <c:axId val="258368640"/>
        <c:scaling>
          <c:orientation val="minMax"/>
        </c:scaling>
        <c:delete val="0"/>
        <c:axPos val="b"/>
        <c:majorTickMark val="none"/>
        <c:minorTickMark val="none"/>
        <c:tickLblPos val="nextTo"/>
        <c:crossAx val="258370176"/>
        <c:crosses val="autoZero"/>
        <c:auto val="1"/>
        <c:lblAlgn val="ctr"/>
        <c:lblOffset val="100"/>
        <c:noMultiLvlLbl val="0"/>
      </c:catAx>
      <c:valAx>
        <c:axId val="258370176"/>
        <c:scaling>
          <c:orientation val="minMax"/>
        </c:scaling>
        <c:delete val="1"/>
        <c:axPos val="l"/>
        <c:numFmt formatCode="t0" sourceLinked="1"/>
        <c:majorTickMark val="none"/>
        <c:minorTickMark val="none"/>
        <c:tickLblPos val="nextTo"/>
        <c:crossAx val="25836864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 sz="1400">
                <a:latin typeface="TH SarabunPSK" pitchFamily="34" charset="-34"/>
                <a:cs typeface="TH SarabunPSK" pitchFamily="34" charset="-34"/>
              </a:rPr>
              <a:t>คะแนนเฉลี่ยร้อยละผลการประเมินการทดสอบความสามารถพื้นฐานของผู้เรียนระดับชาติ</a:t>
            </a:r>
            <a:r>
              <a:rPr lang="th-TH" sz="1400" baseline="0">
                <a:latin typeface="TH SarabunPSK" pitchFamily="34" charset="-34"/>
                <a:cs typeface="TH SarabunPSK" pitchFamily="34" charset="-34"/>
              </a:rPr>
              <a:t> (</a:t>
            </a:r>
            <a:r>
              <a:rPr lang="en-US" sz="1400" baseline="0">
                <a:latin typeface="TH SarabunPSK" pitchFamily="34" charset="-34"/>
                <a:cs typeface="TH SarabunPSK" pitchFamily="34" charset="-34"/>
              </a:rPr>
              <a:t>NT</a:t>
            </a:r>
            <a:r>
              <a:rPr lang="th-TH" sz="1400" baseline="0">
                <a:latin typeface="TH SarabunPSK" pitchFamily="34" charset="-34"/>
                <a:cs typeface="TH SarabunPSK" pitchFamily="34" charset="-34"/>
              </a:rPr>
              <a:t>) ชั้นประถมศึกษาปีที่ </a:t>
            </a:r>
            <a:r>
              <a:rPr lang="en-US" sz="1400" baseline="0">
                <a:latin typeface="TH SarabunPSK" pitchFamily="34" charset="-34"/>
                <a:cs typeface="TH SarabunPSK" pitchFamily="34" charset="-34"/>
              </a:rPr>
              <a:t>3</a:t>
            </a:r>
            <a:r>
              <a:rPr lang="th-TH" sz="1400" baseline="0">
                <a:latin typeface="TH SarabunPSK" pitchFamily="34" charset="-34"/>
                <a:cs typeface="TH SarabunPSK" pitchFamily="34" charset="-34"/>
              </a:rPr>
              <a:t> ปีการศึกษา </a:t>
            </a:r>
            <a:r>
              <a:rPr lang="en-US" sz="1400" baseline="0">
                <a:latin typeface="TH SarabunPSK" pitchFamily="34" charset="-34"/>
                <a:cs typeface="TH SarabunPSK" pitchFamily="34" charset="-34"/>
              </a:rPr>
              <a:t>2560</a:t>
            </a:r>
            <a:endParaRPr lang="th-TH" sz="1400">
              <a:latin typeface="TH SarabunPSK" pitchFamily="34" charset="-34"/>
              <a:cs typeface="TH SarabunPSK" pitchFamily="34" charset="-34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'NT เทียบระดับ'!$A$3</c:f>
              <c:strCache>
                <c:ptCount val="1"/>
                <c:pt idx="0">
                  <c:v>ระดับโรงเรียน</c:v>
                </c:pt>
              </c:strCache>
            </c:strRef>
          </c:tx>
          <c:invertIfNegative val="0"/>
          <c:cat>
            <c:strRef>
              <c:f>'NT เทียบระดับ'!$B$2:$E$2</c:f>
              <c:strCache>
                <c:ptCount val="4"/>
                <c:pt idx="0">
                  <c:v>ด้านภาษา</c:v>
                </c:pt>
                <c:pt idx="1">
                  <c:v>ด้านคำนวณ</c:v>
                </c:pt>
                <c:pt idx="2">
                  <c:v>ด้านเหตุผล</c:v>
                </c:pt>
                <c:pt idx="3">
                  <c:v>เฉลี่ยทั้ง 3 ด้าน</c:v>
                </c:pt>
              </c:strCache>
            </c:strRef>
          </c:cat>
          <c:val>
            <c:numRef>
              <c:f>'NT เทียบระดับ'!$B$3:$E$3</c:f>
              <c:numCache>
                <c:formatCode>General</c:formatCode>
                <c:ptCount val="4"/>
                <c:pt idx="0">
                  <c:v>29.52</c:v>
                </c:pt>
                <c:pt idx="1">
                  <c:v>18.47</c:v>
                </c:pt>
                <c:pt idx="2">
                  <c:v>25.24</c:v>
                </c:pt>
                <c:pt idx="3">
                  <c:v>24.409999999999997</c:v>
                </c:pt>
              </c:numCache>
            </c:numRef>
          </c:val>
        </c:ser>
        <c:ser>
          <c:idx val="1"/>
          <c:order val="1"/>
          <c:tx>
            <c:strRef>
              <c:f>'NT เทียบระดับ'!$A$4</c:f>
              <c:strCache>
                <c:ptCount val="1"/>
                <c:pt idx="0">
                  <c:v>ระดับเขตพื้นที่</c:v>
                </c:pt>
              </c:strCache>
            </c:strRef>
          </c:tx>
          <c:invertIfNegative val="0"/>
          <c:cat>
            <c:strRef>
              <c:f>'NT เทียบระดับ'!$B$2:$E$2</c:f>
              <c:strCache>
                <c:ptCount val="4"/>
                <c:pt idx="0">
                  <c:v>ด้านภาษา</c:v>
                </c:pt>
                <c:pt idx="1">
                  <c:v>ด้านคำนวณ</c:v>
                </c:pt>
                <c:pt idx="2">
                  <c:v>ด้านเหตุผล</c:v>
                </c:pt>
                <c:pt idx="3">
                  <c:v>เฉลี่ยทั้ง 3 ด้าน</c:v>
                </c:pt>
              </c:strCache>
            </c:strRef>
          </c:cat>
          <c:val>
            <c:numRef>
              <c:f>'NT เทียบระดับ'!$B$4:$E$4</c:f>
              <c:numCache>
                <c:formatCode>General</c:formatCode>
                <c:ptCount val="4"/>
                <c:pt idx="0">
                  <c:v>49.78</c:v>
                </c:pt>
                <c:pt idx="1">
                  <c:v>41.74</c:v>
                </c:pt>
                <c:pt idx="2">
                  <c:v>51.75</c:v>
                </c:pt>
                <c:pt idx="3" formatCode="0.00">
                  <c:v>47.756666666666668</c:v>
                </c:pt>
              </c:numCache>
            </c:numRef>
          </c:val>
        </c:ser>
        <c:ser>
          <c:idx val="2"/>
          <c:order val="2"/>
          <c:tx>
            <c:strRef>
              <c:f>'NT เทียบระดับ'!$A$5</c:f>
              <c:strCache>
                <c:ptCount val="1"/>
                <c:pt idx="0">
                  <c:v>ระดับประเทศ</c:v>
                </c:pt>
              </c:strCache>
            </c:strRef>
          </c:tx>
          <c:invertIfNegative val="0"/>
          <c:cat>
            <c:strRef>
              <c:f>'NT เทียบระดับ'!$B$2:$E$2</c:f>
              <c:strCache>
                <c:ptCount val="4"/>
                <c:pt idx="0">
                  <c:v>ด้านภาษา</c:v>
                </c:pt>
                <c:pt idx="1">
                  <c:v>ด้านคำนวณ</c:v>
                </c:pt>
                <c:pt idx="2">
                  <c:v>ด้านเหตุผล</c:v>
                </c:pt>
                <c:pt idx="3">
                  <c:v>เฉลี่ยทั้ง 3 ด้าน</c:v>
                </c:pt>
              </c:strCache>
            </c:strRef>
          </c:cat>
          <c:val>
            <c:numRef>
              <c:f>'NT เทียบระดับ'!$B$5:$E$5</c:f>
              <c:numCache>
                <c:formatCode>General</c:formatCode>
                <c:ptCount val="4"/>
                <c:pt idx="0">
                  <c:v>46.64</c:v>
                </c:pt>
                <c:pt idx="1">
                  <c:v>40.71</c:v>
                </c:pt>
                <c:pt idx="2">
                  <c:v>48.56</c:v>
                </c:pt>
                <c:pt idx="3" formatCode="0.00">
                  <c:v>45.303333333333335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9897216"/>
        <c:axId val="259898752"/>
      </c:barChart>
      <c:catAx>
        <c:axId val="259897216"/>
        <c:scaling>
          <c:orientation val="minMax"/>
        </c:scaling>
        <c:delete val="0"/>
        <c:axPos val="b"/>
        <c:majorTickMark val="none"/>
        <c:minorTickMark val="none"/>
        <c:tickLblPos val="nextTo"/>
        <c:crossAx val="259898752"/>
        <c:crosses val="autoZero"/>
        <c:auto val="1"/>
        <c:lblAlgn val="ctr"/>
        <c:lblOffset val="100"/>
        <c:noMultiLvlLbl val="0"/>
      </c:catAx>
      <c:valAx>
        <c:axId val="2598987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598972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 sz="1600">
                <a:latin typeface="TH SarabunPSK" pitchFamily="34" charset="-34"/>
                <a:cs typeface="TH SarabunPSK" pitchFamily="34" charset="-34"/>
              </a:rPr>
              <a:t>ร้อยละของจำนวนนักเรียนที่มีผลการประเมินความสามารถพื้นฐานของผู้เรียนระดับชาติ</a:t>
            </a:r>
            <a:r>
              <a:rPr lang="th-TH" sz="1600" baseline="0">
                <a:latin typeface="TH SarabunPSK" pitchFamily="34" charset="-34"/>
                <a:cs typeface="TH SarabunPSK" pitchFamily="34" charset="-34"/>
              </a:rPr>
              <a:t> (</a:t>
            </a:r>
            <a:r>
              <a:rPr lang="en-US" sz="1600" baseline="0">
                <a:latin typeface="TH SarabunPSK" pitchFamily="34" charset="-34"/>
                <a:cs typeface="TH SarabunPSK" pitchFamily="34" charset="-34"/>
              </a:rPr>
              <a:t>NT</a:t>
            </a:r>
            <a:r>
              <a:rPr lang="th-TH" sz="1600" baseline="0">
                <a:latin typeface="TH SarabunPSK" pitchFamily="34" charset="-34"/>
                <a:cs typeface="TH SarabunPSK" pitchFamily="34" charset="-34"/>
              </a:rPr>
              <a:t>) ชั้นประถมศึกษาปีที่ </a:t>
            </a:r>
            <a:r>
              <a:rPr lang="en-US" sz="1600" baseline="0">
                <a:latin typeface="TH SarabunPSK" pitchFamily="34" charset="-34"/>
                <a:cs typeface="TH SarabunPSK" pitchFamily="34" charset="-34"/>
              </a:rPr>
              <a:t>3</a:t>
            </a:r>
            <a:r>
              <a:rPr lang="th-TH" sz="1600" baseline="0">
                <a:latin typeface="TH SarabunPSK" pitchFamily="34" charset="-34"/>
                <a:cs typeface="TH SarabunPSK" pitchFamily="34" charset="-34"/>
              </a:rPr>
              <a:t> ปีการศึกษา </a:t>
            </a:r>
            <a:r>
              <a:rPr lang="en-US" sz="1600" baseline="0">
                <a:latin typeface="TH SarabunPSK" pitchFamily="34" charset="-34"/>
                <a:cs typeface="TH SarabunPSK" pitchFamily="34" charset="-34"/>
              </a:rPr>
              <a:t>2560 </a:t>
            </a:r>
            <a:r>
              <a:rPr lang="th-TH" sz="1600" baseline="0">
                <a:latin typeface="TH SarabunPSK" pitchFamily="34" charset="-34"/>
                <a:cs typeface="TH SarabunPSK" pitchFamily="34" charset="-34"/>
              </a:rPr>
              <a:t>จำแนกตามระดับคุณภาพ</a:t>
            </a:r>
            <a:endParaRPr lang="th-TH" sz="1600">
              <a:latin typeface="TH SarabunPSK" pitchFamily="34" charset="-34"/>
              <a:cs typeface="TH SarabunPSK" pitchFamily="34" charset="-34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'NT จำแนกคุณภาพ'!$A$2</c:f>
              <c:strCache>
                <c:ptCount val="1"/>
                <c:pt idx="0">
                  <c:v>ด้านภาษา</c:v>
                </c:pt>
              </c:strCache>
            </c:strRef>
          </c:tx>
          <c:invertIfNegative val="0"/>
          <c:cat>
            <c:strRef>
              <c:f>'NT จำแนกคุณภาพ'!$B$1:$E$1</c:f>
              <c:strCache>
                <c:ptCount val="4"/>
                <c:pt idx="0">
                  <c:v>ดีมาก</c:v>
                </c:pt>
                <c:pt idx="1">
                  <c:v>ดี</c:v>
                </c:pt>
                <c:pt idx="2">
                  <c:v>พอใช้</c:v>
                </c:pt>
                <c:pt idx="3">
                  <c:v>ปรับปรุง</c:v>
                </c:pt>
              </c:strCache>
            </c:strRef>
          </c:cat>
          <c:val>
            <c:numRef>
              <c:f>'NT จำแนกคุณภาพ'!$B$2:$E$2</c:f>
              <c:numCache>
                <c:formatCode>General</c:formatCode>
                <c:ptCount val="4"/>
                <c:pt idx="0">
                  <c:v>17.5</c:v>
                </c:pt>
                <c:pt idx="1">
                  <c:v>36.67</c:v>
                </c:pt>
                <c:pt idx="2">
                  <c:v>37.5</c:v>
                </c:pt>
                <c:pt idx="3">
                  <c:v>8.33</c:v>
                </c:pt>
              </c:numCache>
            </c:numRef>
          </c:val>
        </c:ser>
        <c:ser>
          <c:idx val="1"/>
          <c:order val="1"/>
          <c:tx>
            <c:strRef>
              <c:f>'NT จำแนกคุณภาพ'!$A$3</c:f>
              <c:strCache>
                <c:ptCount val="1"/>
                <c:pt idx="0">
                  <c:v>ด้านคำนวณ</c:v>
                </c:pt>
              </c:strCache>
            </c:strRef>
          </c:tx>
          <c:invertIfNegative val="0"/>
          <c:cat>
            <c:strRef>
              <c:f>'NT จำแนกคุณภาพ'!$B$1:$E$1</c:f>
              <c:strCache>
                <c:ptCount val="4"/>
                <c:pt idx="0">
                  <c:v>ดีมาก</c:v>
                </c:pt>
                <c:pt idx="1">
                  <c:v>ดี</c:v>
                </c:pt>
                <c:pt idx="2">
                  <c:v>พอใช้</c:v>
                </c:pt>
                <c:pt idx="3">
                  <c:v>ปรับปรุง</c:v>
                </c:pt>
              </c:strCache>
            </c:strRef>
          </c:cat>
          <c:val>
            <c:numRef>
              <c:f>'NT จำแนกคุณภาพ'!$B$3:$E$3</c:f>
              <c:numCache>
                <c:formatCode>General</c:formatCode>
                <c:ptCount val="4"/>
                <c:pt idx="0">
                  <c:v>16.670000000000002</c:v>
                </c:pt>
                <c:pt idx="1">
                  <c:v>41.67</c:v>
                </c:pt>
                <c:pt idx="2">
                  <c:v>32.5</c:v>
                </c:pt>
                <c:pt idx="3">
                  <c:v>9.17</c:v>
                </c:pt>
              </c:numCache>
            </c:numRef>
          </c:val>
        </c:ser>
        <c:ser>
          <c:idx val="2"/>
          <c:order val="2"/>
          <c:tx>
            <c:strRef>
              <c:f>'NT จำแนกคุณภาพ'!$A$4</c:f>
              <c:strCache>
                <c:ptCount val="1"/>
                <c:pt idx="0">
                  <c:v>ด้านเหตุผล</c:v>
                </c:pt>
              </c:strCache>
            </c:strRef>
          </c:tx>
          <c:invertIfNegative val="0"/>
          <c:cat>
            <c:strRef>
              <c:f>'NT จำแนกคุณภาพ'!$B$1:$E$1</c:f>
              <c:strCache>
                <c:ptCount val="4"/>
                <c:pt idx="0">
                  <c:v>ดีมาก</c:v>
                </c:pt>
                <c:pt idx="1">
                  <c:v>ดี</c:v>
                </c:pt>
                <c:pt idx="2">
                  <c:v>พอใช้</c:v>
                </c:pt>
                <c:pt idx="3">
                  <c:v>ปรับปรุง</c:v>
                </c:pt>
              </c:strCache>
            </c:strRef>
          </c:cat>
          <c:val>
            <c:numRef>
              <c:f>'NT จำแนกคุณภาพ'!$B$4:$E$4</c:f>
              <c:numCache>
                <c:formatCode>General</c:formatCode>
                <c:ptCount val="4"/>
                <c:pt idx="0">
                  <c:v>14.17</c:v>
                </c:pt>
                <c:pt idx="1">
                  <c:v>35</c:v>
                </c:pt>
                <c:pt idx="2">
                  <c:v>44.17</c:v>
                </c:pt>
                <c:pt idx="3">
                  <c:v>6.67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59667456"/>
        <c:axId val="259668992"/>
      </c:barChart>
      <c:catAx>
        <c:axId val="259667456"/>
        <c:scaling>
          <c:orientation val="minMax"/>
        </c:scaling>
        <c:delete val="0"/>
        <c:axPos val="b"/>
        <c:majorTickMark val="none"/>
        <c:minorTickMark val="none"/>
        <c:tickLblPos val="nextTo"/>
        <c:crossAx val="259668992"/>
        <c:crosses val="autoZero"/>
        <c:auto val="1"/>
        <c:lblAlgn val="ctr"/>
        <c:lblOffset val="100"/>
        <c:noMultiLvlLbl val="0"/>
      </c:catAx>
      <c:valAx>
        <c:axId val="2596689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596674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 sz="1400">
                <a:latin typeface="TH SarabunPSK" pitchFamily="34" charset="-34"/>
                <a:cs typeface="TH SarabunPSK" pitchFamily="34" charset="-34"/>
              </a:rPr>
              <a:t>ความสามารถด้านภาษา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ด้านภาษา!$A$3</c:f>
              <c:strCache>
                <c:ptCount val="1"/>
                <c:pt idx="0">
                  <c:v>ปี กศ. 2559</c:v>
                </c:pt>
              </c:strCache>
            </c:strRef>
          </c:tx>
          <c:invertIfNegative val="0"/>
          <c:cat>
            <c:strRef>
              <c:f>ด้านภาษา!$B$2:$E$2</c:f>
              <c:strCache>
                <c:ptCount val="4"/>
                <c:pt idx="0">
                  <c:v>ดีมาก</c:v>
                </c:pt>
                <c:pt idx="1">
                  <c:v>ดี</c:v>
                </c:pt>
                <c:pt idx="2">
                  <c:v>พอใช้</c:v>
                </c:pt>
                <c:pt idx="3">
                  <c:v>ปรับปรุง</c:v>
                </c:pt>
              </c:strCache>
            </c:strRef>
          </c:cat>
          <c:val>
            <c:numRef>
              <c:f>ด้านภาษา!$B$3:$E$3</c:f>
              <c:numCache>
                <c:formatCode>General</c:formatCode>
                <c:ptCount val="4"/>
                <c:pt idx="0">
                  <c:v>17.5</c:v>
                </c:pt>
                <c:pt idx="1">
                  <c:v>36.67</c:v>
                </c:pt>
                <c:pt idx="2">
                  <c:v>37.5</c:v>
                </c:pt>
                <c:pt idx="3">
                  <c:v>9.17</c:v>
                </c:pt>
              </c:numCache>
            </c:numRef>
          </c:val>
        </c:ser>
        <c:ser>
          <c:idx val="1"/>
          <c:order val="1"/>
          <c:tx>
            <c:strRef>
              <c:f>ด้านภาษา!$A$4</c:f>
              <c:strCache>
                <c:ptCount val="1"/>
                <c:pt idx="0">
                  <c:v>ปี กศ. 2560</c:v>
                </c:pt>
              </c:strCache>
            </c:strRef>
          </c:tx>
          <c:invertIfNegative val="0"/>
          <c:cat>
            <c:strRef>
              <c:f>ด้านภาษา!$B$2:$E$2</c:f>
              <c:strCache>
                <c:ptCount val="4"/>
                <c:pt idx="0">
                  <c:v>ดีมาก</c:v>
                </c:pt>
                <c:pt idx="1">
                  <c:v>ดี</c:v>
                </c:pt>
                <c:pt idx="2">
                  <c:v>พอใช้</c:v>
                </c:pt>
                <c:pt idx="3">
                  <c:v>ปรับปรุง</c:v>
                </c:pt>
              </c:strCache>
            </c:strRef>
          </c:cat>
          <c:val>
            <c:numRef>
              <c:f>ด้านภาษา!$B$4:$E$4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9790336"/>
        <c:axId val="259791872"/>
      </c:barChart>
      <c:catAx>
        <c:axId val="259790336"/>
        <c:scaling>
          <c:orientation val="minMax"/>
        </c:scaling>
        <c:delete val="0"/>
        <c:axPos val="b"/>
        <c:majorTickMark val="none"/>
        <c:minorTickMark val="none"/>
        <c:tickLblPos val="nextTo"/>
        <c:crossAx val="259791872"/>
        <c:crosses val="autoZero"/>
        <c:auto val="1"/>
        <c:lblAlgn val="ctr"/>
        <c:lblOffset val="100"/>
        <c:noMultiLvlLbl val="0"/>
      </c:catAx>
      <c:valAx>
        <c:axId val="2597918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5979033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 sz="1400">
                <a:latin typeface="TH SarabunPSK" pitchFamily="34" charset="-34"/>
                <a:cs typeface="TH SarabunPSK" pitchFamily="34" charset="-34"/>
              </a:rPr>
              <a:t>ความสามารถด้านคำนวณ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ด้านคำนวณ!$A$53</c:f>
              <c:strCache>
                <c:ptCount val="1"/>
                <c:pt idx="0">
                  <c:v>ปี กศ. 2559</c:v>
                </c:pt>
              </c:strCache>
            </c:strRef>
          </c:tx>
          <c:invertIfNegative val="0"/>
          <c:cat>
            <c:multiLvlStrRef>
              <c:f>ด้านคำนวณ!$B$51:$E$52</c:f>
              <c:multiLvlStrCache>
                <c:ptCount val="4"/>
                <c:lvl>
                  <c:pt idx="0">
                    <c:v>ดีมาก</c:v>
                  </c:pt>
                  <c:pt idx="1">
                    <c:v>ดี</c:v>
                  </c:pt>
                  <c:pt idx="2">
                    <c:v>พอใช้</c:v>
                  </c:pt>
                  <c:pt idx="3">
                    <c:v>ปรับปรุง</c:v>
                  </c:pt>
                </c:lvl>
                <c:lvl>
                  <c:pt idx="0">
                    <c:v>ระดับคุณภาพ</c:v>
                  </c:pt>
                </c:lvl>
              </c:multiLvlStrCache>
            </c:multiLvlStrRef>
          </c:cat>
          <c:val>
            <c:numRef>
              <c:f>ด้านคำนวณ!$B$53:$E$53</c:f>
              <c:numCache>
                <c:formatCode>General</c:formatCode>
                <c:ptCount val="4"/>
                <c:pt idx="0">
                  <c:v>16.45</c:v>
                </c:pt>
                <c:pt idx="1">
                  <c:v>34.78</c:v>
                </c:pt>
                <c:pt idx="2">
                  <c:v>38.67</c:v>
                </c:pt>
                <c:pt idx="3">
                  <c:v>10.119999999999999</c:v>
                </c:pt>
              </c:numCache>
            </c:numRef>
          </c:val>
        </c:ser>
        <c:ser>
          <c:idx val="1"/>
          <c:order val="1"/>
          <c:tx>
            <c:strRef>
              <c:f>ด้านคำนวณ!$A$54</c:f>
              <c:strCache>
                <c:ptCount val="1"/>
                <c:pt idx="0">
                  <c:v>ปี กศ. 2560</c:v>
                </c:pt>
              </c:strCache>
            </c:strRef>
          </c:tx>
          <c:invertIfNegative val="0"/>
          <c:cat>
            <c:multiLvlStrRef>
              <c:f>ด้านคำนวณ!$B$51:$E$52</c:f>
              <c:multiLvlStrCache>
                <c:ptCount val="4"/>
                <c:lvl>
                  <c:pt idx="0">
                    <c:v>ดีมาก</c:v>
                  </c:pt>
                  <c:pt idx="1">
                    <c:v>ดี</c:v>
                  </c:pt>
                  <c:pt idx="2">
                    <c:v>พอใช้</c:v>
                  </c:pt>
                  <c:pt idx="3">
                    <c:v>ปรับปรุง</c:v>
                  </c:pt>
                </c:lvl>
                <c:lvl>
                  <c:pt idx="0">
                    <c:v>ระดับคุณภาพ</c:v>
                  </c:pt>
                </c:lvl>
              </c:multiLvlStrCache>
            </c:multiLvlStrRef>
          </c:cat>
          <c:val>
            <c:numRef>
              <c:f>ด้านคำนวณ!$B$54:$E$54</c:f>
              <c:numCache>
                <c:formatCode>General</c:formatCode>
                <c:ptCount val="4"/>
                <c:pt idx="0">
                  <c:v>17.170000000000002</c:v>
                </c:pt>
                <c:pt idx="1">
                  <c:v>23.35</c:v>
                </c:pt>
                <c:pt idx="2">
                  <c:v>42.12</c:v>
                </c:pt>
                <c:pt idx="3">
                  <c:v>9.8699999999999992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9929600"/>
        <c:axId val="259931136"/>
      </c:barChart>
      <c:catAx>
        <c:axId val="259929600"/>
        <c:scaling>
          <c:orientation val="minMax"/>
        </c:scaling>
        <c:delete val="0"/>
        <c:axPos val="b"/>
        <c:majorTickMark val="none"/>
        <c:minorTickMark val="none"/>
        <c:tickLblPos val="nextTo"/>
        <c:crossAx val="259931136"/>
        <c:crosses val="autoZero"/>
        <c:auto val="1"/>
        <c:lblAlgn val="ctr"/>
        <c:lblOffset val="100"/>
        <c:noMultiLvlLbl val="0"/>
      </c:catAx>
      <c:valAx>
        <c:axId val="2599311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599296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</xdr:row>
      <xdr:rowOff>195262</xdr:rowOff>
    </xdr:from>
    <xdr:to>
      <xdr:col>12</xdr:col>
      <xdr:colOff>466725</xdr:colOff>
      <xdr:row>16</xdr:row>
      <xdr:rowOff>90487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552449</xdr:colOff>
      <xdr:row>0</xdr:row>
      <xdr:rowOff>295275</xdr:rowOff>
    </xdr:from>
    <xdr:to>
      <xdr:col>16</xdr:col>
      <xdr:colOff>85725</xdr:colOff>
      <xdr:row>15</xdr:row>
      <xdr:rowOff>109537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5</xdr:row>
      <xdr:rowOff>138112</xdr:rowOff>
    </xdr:from>
    <xdr:to>
      <xdr:col>10</xdr:col>
      <xdr:colOff>676275</xdr:colOff>
      <xdr:row>20</xdr:row>
      <xdr:rowOff>166687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1</xdr:row>
      <xdr:rowOff>38100</xdr:rowOff>
    </xdr:from>
    <xdr:to>
      <xdr:col>15</xdr:col>
      <xdr:colOff>85725</xdr:colOff>
      <xdr:row>15</xdr:row>
      <xdr:rowOff>33337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1428750</xdr:colOff>
      <xdr:row>5</xdr:row>
      <xdr:rowOff>138112</xdr:rowOff>
    </xdr:from>
    <xdr:to>
      <xdr:col>9</xdr:col>
      <xdr:colOff>381000</xdr:colOff>
      <xdr:row>20</xdr:row>
      <xdr:rowOff>166687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4</xdr:row>
      <xdr:rowOff>128587</xdr:rowOff>
    </xdr:from>
    <xdr:to>
      <xdr:col>8</xdr:col>
      <xdr:colOff>533400</xdr:colOff>
      <xdr:row>17</xdr:row>
      <xdr:rowOff>23812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3</xdr:row>
      <xdr:rowOff>33337</xdr:rowOff>
    </xdr:from>
    <xdr:to>
      <xdr:col>8</xdr:col>
      <xdr:colOff>542925</xdr:colOff>
      <xdr:row>14</xdr:row>
      <xdr:rowOff>109537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5</xdr:row>
      <xdr:rowOff>138112</xdr:rowOff>
    </xdr:from>
    <xdr:to>
      <xdr:col>9</xdr:col>
      <xdr:colOff>676275</xdr:colOff>
      <xdr:row>20</xdr:row>
      <xdr:rowOff>166687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3</xdr:row>
      <xdr:rowOff>128587</xdr:rowOff>
    </xdr:from>
    <xdr:to>
      <xdr:col>12</xdr:col>
      <xdr:colOff>466725</xdr:colOff>
      <xdr:row>16</xdr:row>
      <xdr:rowOff>23812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3</xdr:row>
      <xdr:rowOff>128587</xdr:rowOff>
    </xdr:from>
    <xdr:to>
      <xdr:col>12</xdr:col>
      <xdr:colOff>466725</xdr:colOff>
      <xdr:row>16</xdr:row>
      <xdr:rowOff>23812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3</xdr:row>
      <xdr:rowOff>128587</xdr:rowOff>
    </xdr:from>
    <xdr:to>
      <xdr:col>12</xdr:col>
      <xdr:colOff>466725</xdr:colOff>
      <xdr:row>16</xdr:row>
      <xdr:rowOff>23812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52387</xdr:rowOff>
    </xdr:from>
    <xdr:to>
      <xdr:col>12</xdr:col>
      <xdr:colOff>514350</xdr:colOff>
      <xdr:row>13</xdr:row>
      <xdr:rowOff>33337</xdr:rowOff>
    </xdr:to>
    <xdr:graphicFrame macro="">
      <xdr:nvGraphicFramePr>
        <xdr:cNvPr id="15" name="แผนภูมิ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3</xdr:row>
      <xdr:rowOff>128587</xdr:rowOff>
    </xdr:from>
    <xdr:to>
      <xdr:col>12</xdr:col>
      <xdr:colOff>466725</xdr:colOff>
      <xdr:row>16</xdr:row>
      <xdr:rowOff>23812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3</xdr:row>
      <xdr:rowOff>128587</xdr:rowOff>
    </xdr:from>
    <xdr:to>
      <xdr:col>12</xdr:col>
      <xdr:colOff>466725</xdr:colOff>
      <xdr:row>16</xdr:row>
      <xdr:rowOff>23812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3</xdr:row>
      <xdr:rowOff>61912</xdr:rowOff>
    </xdr:from>
    <xdr:to>
      <xdr:col>9</xdr:col>
      <xdr:colOff>381000</xdr:colOff>
      <xdr:row>17</xdr:row>
      <xdr:rowOff>23812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2</xdr:row>
      <xdr:rowOff>261937</xdr:rowOff>
    </xdr:from>
    <xdr:to>
      <xdr:col>9</xdr:col>
      <xdr:colOff>276225</xdr:colOff>
      <xdr:row>16</xdr:row>
      <xdr:rowOff>100012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3</xdr:row>
      <xdr:rowOff>71437</xdr:rowOff>
    </xdr:from>
    <xdr:to>
      <xdr:col>9</xdr:col>
      <xdr:colOff>123825</xdr:colOff>
      <xdr:row>17</xdr:row>
      <xdr:rowOff>33337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655320</xdr:colOff>
      <xdr:row>2</xdr:row>
      <xdr:rowOff>259080</xdr:rowOff>
    </xdr:from>
    <xdr:to>
      <xdr:col>11</xdr:col>
      <xdr:colOff>440055</xdr:colOff>
      <xdr:row>16</xdr:row>
      <xdr:rowOff>60007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52</xdr:row>
      <xdr:rowOff>157162</xdr:rowOff>
    </xdr:from>
    <xdr:to>
      <xdr:col>13</xdr:col>
      <xdr:colOff>114300</xdr:colOff>
      <xdr:row>68</xdr:row>
      <xdr:rowOff>4762</xdr:rowOff>
    </xdr:to>
    <xdr:graphicFrame macro="">
      <xdr:nvGraphicFramePr>
        <xdr:cNvPr id="6" name="แผนภูมิ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371475</xdr:colOff>
      <xdr:row>3</xdr:row>
      <xdr:rowOff>195262</xdr:rowOff>
    </xdr:from>
    <xdr:to>
      <xdr:col>12</xdr:col>
      <xdr:colOff>142875</xdr:colOff>
      <xdr:row>18</xdr:row>
      <xdr:rowOff>14287</xdr:rowOff>
    </xdr:to>
    <xdr:graphicFrame macro="">
      <xdr:nvGraphicFramePr>
        <xdr:cNvPr id="8" name="แผนภูมิ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6</xdr:row>
      <xdr:rowOff>42862</xdr:rowOff>
    </xdr:from>
    <xdr:to>
      <xdr:col>5</xdr:col>
      <xdr:colOff>476250</xdr:colOff>
      <xdr:row>21</xdr:row>
      <xdr:rowOff>71437</xdr:rowOff>
    </xdr:to>
    <xdr:graphicFrame macro="">
      <xdr:nvGraphicFramePr>
        <xdr:cNvPr id="8" name="แผนภูมิ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5</xdr:row>
      <xdr:rowOff>14287</xdr:rowOff>
    </xdr:from>
    <xdr:to>
      <xdr:col>4</xdr:col>
      <xdr:colOff>638175</xdr:colOff>
      <xdr:row>20</xdr:row>
      <xdr:rowOff>42862</xdr:rowOff>
    </xdr:to>
    <xdr:graphicFrame macro="">
      <xdr:nvGraphicFramePr>
        <xdr:cNvPr id="7" name="แผนภูมิ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5</xdr:row>
      <xdr:rowOff>33337</xdr:rowOff>
    </xdr:from>
    <xdr:to>
      <xdr:col>5</xdr:col>
      <xdr:colOff>552450</xdr:colOff>
      <xdr:row>20</xdr:row>
      <xdr:rowOff>61912</xdr:rowOff>
    </xdr:to>
    <xdr:graphicFrame macro="">
      <xdr:nvGraphicFramePr>
        <xdr:cNvPr id="7" name="แผนภูมิ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628650</xdr:colOff>
      <xdr:row>55</xdr:row>
      <xdr:rowOff>138112</xdr:rowOff>
    </xdr:from>
    <xdr:to>
      <xdr:col>11</xdr:col>
      <xdr:colOff>400050</xdr:colOff>
      <xdr:row>70</xdr:row>
      <xdr:rowOff>166687</xdr:rowOff>
    </xdr:to>
    <xdr:graphicFrame macro="">
      <xdr:nvGraphicFramePr>
        <xdr:cNvPr id="7" name="แผนภูมิ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5</xdr:row>
      <xdr:rowOff>138112</xdr:rowOff>
    </xdr:from>
    <xdr:to>
      <xdr:col>11</xdr:col>
      <xdr:colOff>333375</xdr:colOff>
      <xdr:row>20</xdr:row>
      <xdr:rowOff>166687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85;&#3619;&#3629;&#3585;&#3586;&#3657;&#3629;&#3617;&#3641;&#3621;&#3607;&#3635;&#3649;&#3612;&#3609;&#3616;&#3641;&#3617;&#3636;-&#3585;&#3619;&#3634;&#361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วุฒิการศึกษาของครู"/>
      <sheetName val="Sheet2"/>
      <sheetName val="Sheet3"/>
    </sheetNames>
    <sheetDataSet>
      <sheetData sheetId="0">
        <row r="1">
          <cell r="B1" t="str">
            <v>ต่ำกว่าปริญญาตรี.</v>
          </cell>
          <cell r="C1">
            <v>2</v>
          </cell>
        </row>
        <row r="2">
          <cell r="B2" t="str">
            <v>ปริญญาตรี</v>
          </cell>
          <cell r="C2">
            <v>5</v>
          </cell>
        </row>
        <row r="3">
          <cell r="B3" t="str">
            <v>ปริญญาโท</v>
          </cell>
          <cell r="C3">
            <v>3</v>
          </cell>
        </row>
        <row r="4">
          <cell r="B4" t="str">
            <v>ปริญญาเอก</v>
          </cell>
          <cell r="C4">
            <v>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F14" sqref="F14"/>
    </sheetView>
  </sheetViews>
  <sheetFormatPr defaultRowHeight="13.8" x14ac:dyDescent="0.25"/>
  <cols>
    <col min="2" max="2" width="13" customWidth="1"/>
  </cols>
  <sheetData>
    <row r="1" spans="1:3" ht="18.600000000000001" thickBot="1" x14ac:dyDescent="0.3">
      <c r="A1" s="4">
        <v>1</v>
      </c>
      <c r="B1" s="5" t="s">
        <v>25</v>
      </c>
      <c r="C1" s="6">
        <v>0</v>
      </c>
    </row>
    <row r="2" spans="1:3" ht="18.600000000000001" thickBot="1" x14ac:dyDescent="0.3">
      <c r="A2" s="7">
        <v>2</v>
      </c>
      <c r="B2" s="8" t="s">
        <v>0</v>
      </c>
      <c r="C2" s="9">
        <v>2</v>
      </c>
    </row>
    <row r="3" spans="1:3" ht="18.600000000000001" thickBot="1" x14ac:dyDescent="0.3">
      <c r="A3" s="7">
        <v>3</v>
      </c>
      <c r="B3" s="8" t="s">
        <v>1</v>
      </c>
      <c r="C3" s="9">
        <v>3</v>
      </c>
    </row>
    <row r="4" spans="1:3" ht="18.600000000000001" thickBot="1" x14ac:dyDescent="0.3">
      <c r="A4" s="7">
        <v>0</v>
      </c>
      <c r="B4" s="8" t="s">
        <v>2</v>
      </c>
      <c r="C4" s="9">
        <v>0</v>
      </c>
    </row>
    <row r="5" spans="1:3" ht="18.600000000000001" thickBot="1" x14ac:dyDescent="0.3">
      <c r="A5" s="10"/>
      <c r="B5" s="8" t="s">
        <v>26</v>
      </c>
      <c r="C5" s="9">
        <v>5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1:E54"/>
  <sheetViews>
    <sheetView topLeftCell="A51" workbookViewId="0">
      <selection activeCell="O66" sqref="O66"/>
    </sheetView>
  </sheetViews>
  <sheetFormatPr defaultRowHeight="13.8" x14ac:dyDescent="0.25"/>
  <cols>
    <col min="1" max="1" width="18.8984375" customWidth="1"/>
  </cols>
  <sheetData>
    <row r="51" spans="1:5" x14ac:dyDescent="0.25">
      <c r="A51" s="42" t="s">
        <v>4</v>
      </c>
      <c r="B51" s="68" t="s">
        <v>22</v>
      </c>
      <c r="C51" s="68"/>
      <c r="D51" s="68"/>
      <c r="E51" s="68"/>
    </row>
    <row r="52" spans="1:5" x14ac:dyDescent="0.25">
      <c r="A52" s="42" t="s">
        <v>69</v>
      </c>
      <c r="B52" s="41" t="s">
        <v>17</v>
      </c>
      <c r="C52" s="41" t="s">
        <v>18</v>
      </c>
      <c r="D52" s="41" t="s">
        <v>19</v>
      </c>
      <c r="E52" s="41" t="s">
        <v>20</v>
      </c>
    </row>
    <row r="53" spans="1:5" x14ac:dyDescent="0.25">
      <c r="A53" s="42" t="s">
        <v>23</v>
      </c>
      <c r="B53" s="41">
        <v>16.45</v>
      </c>
      <c r="C53" s="41">
        <v>34.78</v>
      </c>
      <c r="D53" s="41">
        <v>38.67</v>
      </c>
      <c r="E53" s="41">
        <v>10.119999999999999</v>
      </c>
    </row>
    <row r="54" spans="1:5" x14ac:dyDescent="0.25">
      <c r="A54" s="42" t="s">
        <v>67</v>
      </c>
      <c r="B54" s="41">
        <v>17.170000000000002</v>
      </c>
      <c r="C54" s="41">
        <v>23.35</v>
      </c>
      <c r="D54" s="41">
        <v>42.12</v>
      </c>
      <c r="E54" s="41">
        <v>9.8699999999999992</v>
      </c>
    </row>
  </sheetData>
  <mergeCells count="1">
    <mergeCell ref="B51:E5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sqref="A1:E4"/>
    </sheetView>
  </sheetViews>
  <sheetFormatPr defaultRowHeight="13.8" x14ac:dyDescent="0.25"/>
  <cols>
    <col min="1" max="1" width="19.69921875" customWidth="1"/>
  </cols>
  <sheetData>
    <row r="1" spans="1:5" x14ac:dyDescent="0.25">
      <c r="A1" s="42" t="s">
        <v>4</v>
      </c>
      <c r="B1" s="68" t="s">
        <v>22</v>
      </c>
      <c r="C1" s="68"/>
      <c r="D1" s="68"/>
      <c r="E1" s="68"/>
    </row>
    <row r="2" spans="1:5" x14ac:dyDescent="0.25">
      <c r="A2" s="42" t="s">
        <v>24</v>
      </c>
      <c r="B2" s="41" t="s">
        <v>17</v>
      </c>
      <c r="C2" s="41" t="s">
        <v>18</v>
      </c>
      <c r="D2" s="41" t="s">
        <v>19</v>
      </c>
      <c r="E2" s="41" t="s">
        <v>20</v>
      </c>
    </row>
    <row r="3" spans="1:5" x14ac:dyDescent="0.25">
      <c r="A3" s="42" t="s">
        <v>23</v>
      </c>
      <c r="B3" s="41">
        <v>18.899999999999999</v>
      </c>
      <c r="C3" s="41">
        <v>36.56</v>
      </c>
      <c r="D3" s="41">
        <v>34.78</v>
      </c>
      <c r="E3" s="41">
        <v>12.14</v>
      </c>
    </row>
    <row r="4" spans="1:5" x14ac:dyDescent="0.25">
      <c r="A4" s="42" t="s">
        <v>67</v>
      </c>
      <c r="B4" s="41">
        <v>19.87</v>
      </c>
      <c r="C4" s="41">
        <v>35</v>
      </c>
      <c r="D4" s="41">
        <v>42.12</v>
      </c>
      <c r="E4" s="41">
        <v>14.34</v>
      </c>
    </row>
  </sheetData>
  <mergeCells count="1">
    <mergeCell ref="B1:E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E2" sqref="E2"/>
    </sheetView>
  </sheetViews>
  <sheetFormatPr defaultRowHeight="13.8" x14ac:dyDescent="0.25"/>
  <cols>
    <col min="1" max="1" width="25.09765625" bestFit="1" customWidth="1"/>
  </cols>
  <sheetData>
    <row r="1" spans="1:6" ht="21.6" thickBot="1" x14ac:dyDescent="0.3">
      <c r="A1" s="44" t="s">
        <v>70</v>
      </c>
      <c r="B1" s="45" t="s">
        <v>5</v>
      </c>
      <c r="C1" s="45" t="s">
        <v>8</v>
      </c>
      <c r="D1" s="45" t="s">
        <v>7</v>
      </c>
      <c r="E1" s="45" t="s">
        <v>57</v>
      </c>
      <c r="F1" s="45" t="s">
        <v>6</v>
      </c>
    </row>
    <row r="2" spans="1:6" ht="21.6" thickBot="1" x14ac:dyDescent="0.3">
      <c r="A2" s="46" t="s">
        <v>71</v>
      </c>
      <c r="B2" s="47">
        <v>33.31</v>
      </c>
      <c r="C2" s="47">
        <v>31.25</v>
      </c>
      <c r="D2" s="47">
        <v>33.880000000000003</v>
      </c>
      <c r="E2" s="47"/>
      <c r="F2" s="47">
        <v>24.38</v>
      </c>
    </row>
    <row r="3" spans="1:6" ht="21.6" thickBot="1" x14ac:dyDescent="0.3">
      <c r="A3" s="48" t="s">
        <v>72</v>
      </c>
      <c r="B3" s="49">
        <v>44.68</v>
      </c>
      <c r="C3" s="49">
        <v>35.049999999999997</v>
      </c>
      <c r="D3" s="49">
        <v>37.770000000000003</v>
      </c>
      <c r="E3" s="49"/>
      <c r="F3" s="49">
        <v>33.880000000000003</v>
      </c>
    </row>
    <row r="4" spans="1:6" ht="21.6" thickBot="1" x14ac:dyDescent="0.3">
      <c r="A4" s="50" t="s">
        <v>73</v>
      </c>
      <c r="B4" s="51">
        <v>45.27</v>
      </c>
      <c r="C4" s="51">
        <v>35.86</v>
      </c>
      <c r="D4" s="51">
        <v>37.979999999999997</v>
      </c>
      <c r="E4" s="51"/>
      <c r="F4" s="51">
        <v>34.6</v>
      </c>
    </row>
    <row r="5" spans="1:6" ht="21.6" thickBot="1" x14ac:dyDescent="0.3">
      <c r="A5" s="52" t="s">
        <v>74</v>
      </c>
      <c r="B5" s="53">
        <v>46.58</v>
      </c>
      <c r="C5" s="53">
        <v>37.119999999999997</v>
      </c>
      <c r="D5" s="53">
        <v>39.119999999999997</v>
      </c>
      <c r="E5" s="53"/>
      <c r="F5" s="53">
        <v>36.340000000000003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D11" sqref="D11"/>
    </sheetView>
  </sheetViews>
  <sheetFormatPr defaultRowHeight="13.8" x14ac:dyDescent="0.25"/>
  <cols>
    <col min="1" max="1" width="29" customWidth="1"/>
    <col min="2" max="2" width="9" style="19"/>
    <col min="3" max="3" width="8.796875" style="19"/>
    <col min="4" max="5" width="9" style="19"/>
    <col min="6" max="6" width="13.19921875" style="19" customWidth="1"/>
  </cols>
  <sheetData>
    <row r="1" spans="1:6" x14ac:dyDescent="0.25">
      <c r="A1" s="43" t="s">
        <v>82</v>
      </c>
      <c r="B1" s="43" t="s">
        <v>17</v>
      </c>
      <c r="C1" s="59" t="s">
        <v>18</v>
      </c>
      <c r="D1" s="43" t="s">
        <v>97</v>
      </c>
      <c r="E1" s="43" t="s">
        <v>19</v>
      </c>
      <c r="F1" s="43" t="s">
        <v>20</v>
      </c>
    </row>
    <row r="2" spans="1:6" x14ac:dyDescent="0.25">
      <c r="A2" s="42" t="s">
        <v>5</v>
      </c>
      <c r="B2" s="43">
        <v>0</v>
      </c>
      <c r="C2" s="59">
        <v>0</v>
      </c>
      <c r="D2" s="43">
        <f>2/5*100</f>
        <v>40</v>
      </c>
      <c r="E2" s="43">
        <f>3/5*100</f>
        <v>60</v>
      </c>
      <c r="F2" s="43">
        <v>0</v>
      </c>
    </row>
    <row r="3" spans="1:6" x14ac:dyDescent="0.25">
      <c r="A3" s="42" t="s">
        <v>8</v>
      </c>
      <c r="B3" s="43">
        <v>0</v>
      </c>
      <c r="C3" s="59">
        <v>0</v>
      </c>
      <c r="D3" s="43">
        <v>0</v>
      </c>
      <c r="E3" s="43">
        <v>100</v>
      </c>
      <c r="F3" s="43">
        <v>0</v>
      </c>
    </row>
    <row r="4" spans="1:6" x14ac:dyDescent="0.25">
      <c r="A4" s="42" t="s">
        <v>7</v>
      </c>
      <c r="B4" s="43">
        <v>0</v>
      </c>
      <c r="C4" s="59">
        <v>0</v>
      </c>
      <c r="D4" s="43">
        <f>1/5*100</f>
        <v>20</v>
      </c>
      <c r="E4" s="43">
        <v>80</v>
      </c>
      <c r="F4" s="43">
        <v>0</v>
      </c>
    </row>
    <row r="5" spans="1:6" x14ac:dyDescent="0.25">
      <c r="A5" s="42" t="s">
        <v>6</v>
      </c>
      <c r="B5" s="59">
        <v>0</v>
      </c>
      <c r="C5" s="59">
        <v>0</v>
      </c>
      <c r="D5" s="59">
        <v>0</v>
      </c>
      <c r="E5" s="58">
        <v>60</v>
      </c>
      <c r="F5" s="58">
        <v>40</v>
      </c>
    </row>
    <row r="6" spans="1:6" x14ac:dyDescent="0.25">
      <c r="A6" t="s">
        <v>4</v>
      </c>
      <c r="B6" s="19" t="s">
        <v>4</v>
      </c>
      <c r="D6" s="19" t="s">
        <v>4</v>
      </c>
      <c r="E6" s="19" t="s">
        <v>4</v>
      </c>
      <c r="F6" s="19" t="s">
        <v>4</v>
      </c>
    </row>
    <row r="7" spans="1:6" x14ac:dyDescent="0.25">
      <c r="A7" t="s">
        <v>4</v>
      </c>
      <c r="B7" s="19" t="s">
        <v>4</v>
      </c>
    </row>
    <row r="8" spans="1:6" x14ac:dyDescent="0.25">
      <c r="A8" t="s">
        <v>4</v>
      </c>
      <c r="B8" s="19" t="s">
        <v>4</v>
      </c>
    </row>
    <row r="9" spans="1:6" x14ac:dyDescent="0.25">
      <c r="A9" t="s">
        <v>4</v>
      </c>
      <c r="B9" s="19" t="s">
        <v>4</v>
      </c>
    </row>
    <row r="10" spans="1:6" x14ac:dyDescent="0.25">
      <c r="A10" t="s">
        <v>4</v>
      </c>
      <c r="B10" s="19" t="s">
        <v>4</v>
      </c>
    </row>
    <row r="11" spans="1:6" x14ac:dyDescent="0.25">
      <c r="A11" t="s">
        <v>4</v>
      </c>
      <c r="B11" s="19" t="s">
        <v>4</v>
      </c>
    </row>
    <row r="12" spans="1:6" x14ac:dyDescent="0.25">
      <c r="A12" t="s">
        <v>4</v>
      </c>
      <c r="B12" s="19" t="s">
        <v>4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F7" sqref="F7"/>
    </sheetView>
  </sheetViews>
  <sheetFormatPr defaultRowHeight="13.8" x14ac:dyDescent="0.25"/>
  <cols>
    <col min="1" max="1" width="25.09765625" bestFit="1" customWidth="1"/>
  </cols>
  <sheetData>
    <row r="1" spans="1:6" ht="21.6" thickBot="1" x14ac:dyDescent="0.3">
      <c r="A1" s="44" t="s">
        <v>70</v>
      </c>
      <c r="B1" s="45" t="s">
        <v>5</v>
      </c>
      <c r="C1" s="45" t="s">
        <v>8</v>
      </c>
      <c r="D1" s="45" t="s">
        <v>7</v>
      </c>
      <c r="E1" s="45" t="s">
        <v>57</v>
      </c>
      <c r="F1" s="45" t="s">
        <v>6</v>
      </c>
    </row>
    <row r="2" spans="1:6" ht="21.6" thickBot="1" x14ac:dyDescent="0.3">
      <c r="A2" s="46" t="s">
        <v>71</v>
      </c>
      <c r="B2" s="47">
        <v>58.12</v>
      </c>
      <c r="C2" s="47">
        <v>66.34</v>
      </c>
      <c r="D2" s="47">
        <v>58.96</v>
      </c>
      <c r="E2" s="47">
        <v>63.88</v>
      </c>
      <c r="F2" s="47">
        <v>78.89</v>
      </c>
    </row>
    <row r="3" spans="1:6" ht="21.6" thickBot="1" x14ac:dyDescent="0.3">
      <c r="A3" s="48" t="s">
        <v>72</v>
      </c>
      <c r="B3" s="49">
        <v>54.23</v>
      </c>
      <c r="C3" s="49">
        <v>51.23</v>
      </c>
      <c r="D3" s="49">
        <v>49.87</v>
      </c>
      <c r="E3" s="49">
        <v>56.44</v>
      </c>
      <c r="F3" s="49">
        <v>56.54</v>
      </c>
    </row>
    <row r="4" spans="1:6" ht="21.6" thickBot="1" x14ac:dyDescent="0.3">
      <c r="A4" s="50" t="s">
        <v>73</v>
      </c>
      <c r="B4" s="51">
        <v>43.78</v>
      </c>
      <c r="C4" s="51">
        <v>50.12</v>
      </c>
      <c r="D4" s="51">
        <v>46.56</v>
      </c>
      <c r="E4" s="51">
        <v>51.23</v>
      </c>
      <c r="F4" s="51">
        <v>52.45</v>
      </c>
    </row>
    <row r="5" spans="1:6" ht="21.6" thickBot="1" x14ac:dyDescent="0.3">
      <c r="A5" s="52" t="s">
        <v>74</v>
      </c>
      <c r="B5" s="53">
        <v>48.93</v>
      </c>
      <c r="C5" s="53">
        <v>44.36</v>
      </c>
      <c r="D5" s="53">
        <v>42.34</v>
      </c>
      <c r="E5" s="53">
        <v>50.23</v>
      </c>
      <c r="F5" s="53">
        <v>43.89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6"/>
  <sheetViews>
    <sheetView zoomScale="140" zoomScaleNormal="140" workbookViewId="0">
      <selection activeCell="C15" sqref="C15"/>
    </sheetView>
  </sheetViews>
  <sheetFormatPr defaultRowHeight="13.8" x14ac:dyDescent="0.25"/>
  <cols>
    <col min="1" max="1" width="19.5" customWidth="1"/>
    <col min="2" max="2" width="15.8984375" customWidth="1"/>
    <col min="3" max="3" width="19.69921875" customWidth="1"/>
  </cols>
  <sheetData>
    <row r="1" spans="1:3" x14ac:dyDescent="0.25">
      <c r="A1" s="42" t="s">
        <v>4</v>
      </c>
      <c r="B1" s="68" t="s">
        <v>78</v>
      </c>
      <c r="C1" s="68"/>
    </row>
    <row r="2" spans="1:3" x14ac:dyDescent="0.25">
      <c r="A2" s="42" t="s">
        <v>75</v>
      </c>
      <c r="B2" s="43" t="s">
        <v>76</v>
      </c>
      <c r="C2" s="43" t="s">
        <v>77</v>
      </c>
    </row>
    <row r="3" spans="1:3" x14ac:dyDescent="0.25">
      <c r="A3" s="42" t="s">
        <v>29</v>
      </c>
      <c r="B3" s="55">
        <f>3/7*100</f>
        <v>42.857142857142854</v>
      </c>
      <c r="C3" s="55">
        <f>2/7*100</f>
        <v>28.571428571428569</v>
      </c>
    </row>
    <row r="4" spans="1:3" x14ac:dyDescent="0.25">
      <c r="A4" s="42" t="s">
        <v>30</v>
      </c>
      <c r="B4" s="55">
        <f>11/11*100</f>
        <v>100</v>
      </c>
      <c r="C4" s="55">
        <f>8/11*100</f>
        <v>72.727272727272734</v>
      </c>
    </row>
    <row r="5" spans="1:3" x14ac:dyDescent="0.25">
      <c r="A5" s="42" t="s">
        <v>31</v>
      </c>
      <c r="B5" s="55">
        <f>11/14*100</f>
        <v>78.571428571428569</v>
      </c>
      <c r="C5" s="55">
        <f>6/14*100</f>
        <v>42.857142857142854</v>
      </c>
    </row>
    <row r="6" spans="1:3" x14ac:dyDescent="0.25">
      <c r="A6" s="42" t="s">
        <v>32</v>
      </c>
      <c r="B6" s="55">
        <f>3/5*100</f>
        <v>60</v>
      </c>
      <c r="C6" s="55">
        <v>0</v>
      </c>
    </row>
  </sheetData>
  <mergeCells count="1">
    <mergeCell ref="B1:C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B14" sqref="B14"/>
    </sheetView>
  </sheetViews>
  <sheetFormatPr defaultRowHeight="13.8" x14ac:dyDescent="0.25"/>
  <cols>
    <col min="1" max="1" width="19.5" customWidth="1"/>
    <col min="2" max="2" width="16.09765625" customWidth="1"/>
  </cols>
  <sheetData>
    <row r="1" spans="1:10" ht="21" x14ac:dyDescent="0.4">
      <c r="A1" s="37" t="s">
        <v>3</v>
      </c>
      <c r="B1" s="37" t="s">
        <v>79</v>
      </c>
    </row>
    <row r="2" spans="1:10" ht="21" x14ac:dyDescent="0.4">
      <c r="A2" s="37"/>
      <c r="B2" s="37" t="s">
        <v>18</v>
      </c>
    </row>
    <row r="3" spans="1:10" ht="21" x14ac:dyDescent="0.4">
      <c r="A3" s="56" t="s">
        <v>29</v>
      </c>
      <c r="B3" s="57">
        <v>71</v>
      </c>
      <c r="J3" s="62">
        <f>5/7</f>
        <v>0.7142857142857143</v>
      </c>
    </row>
    <row r="4" spans="1:10" ht="21" x14ac:dyDescent="0.4">
      <c r="A4" s="56" t="s">
        <v>30</v>
      </c>
      <c r="B4" s="57">
        <v>73</v>
      </c>
      <c r="J4" s="62">
        <v>0.72727272727272729</v>
      </c>
    </row>
    <row r="5" spans="1:10" ht="21" x14ac:dyDescent="0.4">
      <c r="A5" s="56" t="s">
        <v>31</v>
      </c>
      <c r="B5" s="57">
        <v>71</v>
      </c>
      <c r="J5" s="62">
        <v>0.7142857142857143</v>
      </c>
    </row>
    <row r="6" spans="1:10" ht="21" x14ac:dyDescent="0.4">
      <c r="A6" s="56" t="s">
        <v>32</v>
      </c>
      <c r="B6" s="57">
        <v>75</v>
      </c>
      <c r="J6" s="62">
        <v>0.75</v>
      </c>
    </row>
    <row r="7" spans="1:10" ht="21" x14ac:dyDescent="0.4">
      <c r="A7" s="56" t="s">
        <v>33</v>
      </c>
      <c r="B7" s="57">
        <v>83</v>
      </c>
      <c r="J7" s="62">
        <v>0.83333333333333337</v>
      </c>
    </row>
    <row r="8" spans="1:10" ht="21" x14ac:dyDescent="0.4">
      <c r="A8" s="56" t="s">
        <v>34</v>
      </c>
      <c r="B8" s="57">
        <v>80</v>
      </c>
      <c r="J8" s="62">
        <v>0.8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13" sqref="B13"/>
    </sheetView>
  </sheetViews>
  <sheetFormatPr defaultRowHeight="13.8" x14ac:dyDescent="0.25"/>
  <cols>
    <col min="1" max="1" width="19.5" customWidth="1"/>
    <col min="2" max="2" width="69.19921875" customWidth="1"/>
  </cols>
  <sheetData>
    <row r="1" spans="1:2" ht="21" x14ac:dyDescent="0.4">
      <c r="A1" s="37" t="s">
        <v>3</v>
      </c>
      <c r="B1" s="37" t="s">
        <v>80</v>
      </c>
    </row>
    <row r="2" spans="1:2" ht="21" x14ac:dyDescent="0.4">
      <c r="A2" s="56" t="s">
        <v>29</v>
      </c>
      <c r="B2" s="57">
        <f>4/7*100</f>
        <v>57.142857142857139</v>
      </c>
    </row>
    <row r="3" spans="1:2" ht="21" x14ac:dyDescent="0.4">
      <c r="A3" s="56" t="s">
        <v>30</v>
      </c>
      <c r="B3" s="57">
        <f>6/11*100</f>
        <v>54.54545454545454</v>
      </c>
    </row>
    <row r="4" spans="1:2" ht="21" x14ac:dyDescent="0.4">
      <c r="A4" s="56" t="s">
        <v>31</v>
      </c>
      <c r="B4" s="57">
        <f>10/14*100</f>
        <v>71.428571428571431</v>
      </c>
    </row>
    <row r="5" spans="1:2" ht="21" x14ac:dyDescent="0.4">
      <c r="A5" s="56" t="s">
        <v>32</v>
      </c>
      <c r="B5" s="57">
        <f>2/4*100</f>
        <v>50</v>
      </c>
    </row>
    <row r="6" spans="1:2" ht="21" x14ac:dyDescent="0.4">
      <c r="A6" s="56" t="s">
        <v>33</v>
      </c>
      <c r="B6" s="57">
        <f>5/6*100</f>
        <v>83.333333333333343</v>
      </c>
    </row>
    <row r="7" spans="1:2" ht="21" x14ac:dyDescent="0.4">
      <c r="A7" s="56" t="s">
        <v>34</v>
      </c>
      <c r="B7" s="57">
        <f>4/5*100</f>
        <v>80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"/>
  <sheetViews>
    <sheetView workbookViewId="0">
      <selection activeCell="C21" sqref="C21"/>
    </sheetView>
  </sheetViews>
  <sheetFormatPr defaultRowHeight="13.8" x14ac:dyDescent="0.25"/>
  <cols>
    <col min="1" max="1" width="29" customWidth="1"/>
    <col min="2" max="4" width="9" style="19"/>
    <col min="5" max="5" width="13.19921875" style="19" customWidth="1"/>
  </cols>
  <sheetData>
    <row r="1" spans="1:6" x14ac:dyDescent="0.25">
      <c r="A1" s="43" t="s">
        <v>21</v>
      </c>
      <c r="B1" s="43" t="s">
        <v>17</v>
      </c>
      <c r="C1" s="43" t="s">
        <v>18</v>
      </c>
      <c r="D1" s="43" t="s">
        <v>19</v>
      </c>
      <c r="E1" s="43" t="s">
        <v>20</v>
      </c>
    </row>
    <row r="2" spans="1:6" x14ac:dyDescent="0.25">
      <c r="A2" s="42" t="s">
        <v>14</v>
      </c>
      <c r="B2" s="43">
        <v>17.5</v>
      </c>
      <c r="C2" s="43">
        <v>36.67</v>
      </c>
      <c r="D2" s="43">
        <v>37.5</v>
      </c>
      <c r="E2" s="43">
        <v>8.33</v>
      </c>
      <c r="F2" t="s">
        <v>4</v>
      </c>
    </row>
    <row r="3" spans="1:6" x14ac:dyDescent="0.25">
      <c r="A3" s="42" t="s">
        <v>15</v>
      </c>
      <c r="B3" s="43">
        <v>16.670000000000002</v>
      </c>
      <c r="C3" s="43">
        <v>41.67</v>
      </c>
      <c r="D3" s="43">
        <v>32.5</v>
      </c>
      <c r="E3" s="43">
        <v>9.17</v>
      </c>
      <c r="F3" t="s">
        <v>4</v>
      </c>
    </row>
    <row r="4" spans="1:6" x14ac:dyDescent="0.25">
      <c r="A4" s="42" t="s">
        <v>16</v>
      </c>
      <c r="B4" s="43">
        <v>14.17</v>
      </c>
      <c r="C4" s="43">
        <v>35</v>
      </c>
      <c r="D4" s="43">
        <v>44.17</v>
      </c>
      <c r="E4" s="43">
        <v>6.67</v>
      </c>
      <c r="F4" t="s">
        <v>4</v>
      </c>
    </row>
    <row r="5" spans="1:6" x14ac:dyDescent="0.25">
      <c r="A5" s="42" t="s">
        <v>81</v>
      </c>
      <c r="B5" s="58">
        <f>AVERAGE(B2:B4)</f>
        <v>16.113333333333333</v>
      </c>
      <c r="C5" s="58">
        <f>AVERAGE(C2:C4)</f>
        <v>37.78</v>
      </c>
      <c r="D5" s="58">
        <f>AVERAGE(D2:D4)</f>
        <v>38.056666666666665</v>
      </c>
      <c r="E5" s="58">
        <f>AVERAGE(E2:E4)</f>
        <v>8.0566666666666666</v>
      </c>
    </row>
    <row r="6" spans="1:6" ht="14.25" x14ac:dyDescent="0.2">
      <c r="A6" t="s">
        <v>4</v>
      </c>
      <c r="B6" s="19" t="s">
        <v>4</v>
      </c>
      <c r="C6" s="19" t="s">
        <v>4</v>
      </c>
      <c r="D6" s="19" t="s">
        <v>4</v>
      </c>
      <c r="E6" s="19" t="s">
        <v>4</v>
      </c>
    </row>
    <row r="7" spans="1:6" ht="14.25" x14ac:dyDescent="0.2">
      <c r="A7" t="s">
        <v>4</v>
      </c>
      <c r="B7" s="19" t="s">
        <v>4</v>
      </c>
    </row>
    <row r="8" spans="1:6" ht="14.25" x14ac:dyDescent="0.2">
      <c r="A8" t="s">
        <v>4</v>
      </c>
      <c r="B8" s="19" t="s">
        <v>4</v>
      </c>
    </row>
    <row r="9" spans="1:6" ht="14.25" x14ac:dyDescent="0.2">
      <c r="A9" t="s">
        <v>4</v>
      </c>
      <c r="B9" s="19" t="s">
        <v>4</v>
      </c>
    </row>
    <row r="10" spans="1:6" ht="14.25" x14ac:dyDescent="0.2">
      <c r="A10" t="s">
        <v>4</v>
      </c>
      <c r="B10" s="19" t="s">
        <v>4</v>
      </c>
    </row>
    <row r="11" spans="1:6" ht="14.25" x14ac:dyDescent="0.2">
      <c r="A11" t="s">
        <v>4</v>
      </c>
      <c r="B11" s="19" t="s">
        <v>4</v>
      </c>
    </row>
    <row r="12" spans="1:6" ht="14.25" x14ac:dyDescent="0.2">
      <c r="A12" t="s">
        <v>4</v>
      </c>
      <c r="B12" s="19" t="s">
        <v>4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2" sqref="B2:B7"/>
    </sheetView>
  </sheetViews>
  <sheetFormatPr defaultRowHeight="13.8" x14ac:dyDescent="0.25"/>
  <cols>
    <col min="1" max="1" width="19.5" customWidth="1"/>
    <col min="2" max="2" width="69.19921875" customWidth="1"/>
  </cols>
  <sheetData>
    <row r="1" spans="1:2" ht="21" x14ac:dyDescent="0.4">
      <c r="A1" s="37" t="s">
        <v>3</v>
      </c>
      <c r="B1" s="37" t="s">
        <v>79</v>
      </c>
    </row>
    <row r="2" spans="1:2" ht="21" x14ac:dyDescent="0.4">
      <c r="A2" s="56" t="s">
        <v>29</v>
      </c>
      <c r="B2" s="57">
        <v>100</v>
      </c>
    </row>
    <row r="3" spans="1:2" ht="21" x14ac:dyDescent="0.4">
      <c r="A3" s="56" t="s">
        <v>30</v>
      </c>
      <c r="B3" s="57">
        <v>100</v>
      </c>
    </row>
    <row r="4" spans="1:2" ht="21" x14ac:dyDescent="0.4">
      <c r="A4" s="56" t="s">
        <v>31</v>
      </c>
      <c r="B4" s="57">
        <v>100</v>
      </c>
    </row>
    <row r="5" spans="1:2" ht="21" x14ac:dyDescent="0.4">
      <c r="A5" s="56" t="s">
        <v>32</v>
      </c>
      <c r="B5" s="57">
        <v>100</v>
      </c>
    </row>
    <row r="6" spans="1:2" ht="21" x14ac:dyDescent="0.4">
      <c r="A6" s="56" t="s">
        <v>31</v>
      </c>
      <c r="B6" s="57">
        <v>100</v>
      </c>
    </row>
    <row r="7" spans="1:2" ht="21" x14ac:dyDescent="0.4">
      <c r="A7" s="56" t="s">
        <v>32</v>
      </c>
      <c r="B7" s="57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zoomScaleNormal="100" workbookViewId="0">
      <selection activeCell="B2" sqref="B2:Q5"/>
    </sheetView>
  </sheetViews>
  <sheetFormatPr defaultRowHeight="13.8" x14ac:dyDescent="0.25"/>
  <cols>
    <col min="1" max="1" width="11.59765625" customWidth="1"/>
    <col min="2" max="2" width="9" style="3"/>
    <col min="3" max="3" width="8.796875" style="3"/>
    <col min="5" max="17" width="9" style="3"/>
  </cols>
  <sheetData>
    <row r="1" spans="1:17" ht="42.6" thickBot="1" x14ac:dyDescent="0.45">
      <c r="A1" s="27" t="s">
        <v>48</v>
      </c>
      <c r="B1" s="1" t="s">
        <v>27</v>
      </c>
      <c r="C1" s="1" t="s">
        <v>28</v>
      </c>
      <c r="D1" s="1" t="s">
        <v>94</v>
      </c>
      <c r="E1" s="20" t="s">
        <v>26</v>
      </c>
      <c r="F1" s="1" t="s">
        <v>29</v>
      </c>
      <c r="G1" s="1" t="s">
        <v>30</v>
      </c>
      <c r="H1" s="1" t="s">
        <v>31</v>
      </c>
      <c r="I1" s="1" t="s">
        <v>32</v>
      </c>
      <c r="J1" s="1" t="s">
        <v>33</v>
      </c>
      <c r="K1" s="1" t="s">
        <v>34</v>
      </c>
      <c r="L1" s="20" t="s">
        <v>26</v>
      </c>
      <c r="M1" s="1" t="s">
        <v>41</v>
      </c>
      <c r="N1" s="1" t="s">
        <v>42</v>
      </c>
      <c r="O1" s="1" t="s">
        <v>43</v>
      </c>
      <c r="P1" s="20" t="s">
        <v>26</v>
      </c>
      <c r="Q1" s="21" t="s">
        <v>44</v>
      </c>
    </row>
    <row r="2" spans="1:17" ht="21.6" thickBot="1" x14ac:dyDescent="0.45">
      <c r="A2" s="27" t="s">
        <v>45</v>
      </c>
      <c r="B2" s="6">
        <v>2</v>
      </c>
      <c r="C2" s="6">
        <v>1</v>
      </c>
      <c r="D2" s="6">
        <v>1</v>
      </c>
      <c r="E2" s="22">
        <f>SUM(B2:D2)</f>
        <v>4</v>
      </c>
      <c r="F2" s="6">
        <v>1</v>
      </c>
      <c r="G2" s="6">
        <v>8</v>
      </c>
      <c r="H2" s="6">
        <v>9</v>
      </c>
      <c r="I2" s="6">
        <v>3</v>
      </c>
      <c r="J2" s="6">
        <v>4</v>
      </c>
      <c r="K2" s="6">
        <v>2</v>
      </c>
      <c r="L2" s="22">
        <f>SUM(F2:K2)</f>
        <v>27</v>
      </c>
      <c r="M2" s="6"/>
      <c r="N2" s="6"/>
      <c r="O2" s="6"/>
      <c r="P2" s="22">
        <f>SUM(M2:O2)</f>
        <v>0</v>
      </c>
      <c r="Q2" s="23">
        <f>E2+L2+P2</f>
        <v>31</v>
      </c>
    </row>
    <row r="3" spans="1:17" ht="21.6" thickBot="1" x14ac:dyDescent="0.45">
      <c r="A3" s="27" t="s">
        <v>46</v>
      </c>
      <c r="B3" s="9">
        <v>2</v>
      </c>
      <c r="C3" s="9">
        <v>1</v>
      </c>
      <c r="D3" s="9">
        <v>5</v>
      </c>
      <c r="E3" s="22">
        <f t="shared" ref="E3:E5" si="0">SUM(B3:D3)</f>
        <v>8</v>
      </c>
      <c r="F3" s="9">
        <v>6</v>
      </c>
      <c r="G3" s="9">
        <v>3</v>
      </c>
      <c r="H3" s="9">
        <v>6</v>
      </c>
      <c r="I3" s="9">
        <v>2</v>
      </c>
      <c r="J3" s="9">
        <v>2</v>
      </c>
      <c r="K3" s="9">
        <v>3</v>
      </c>
      <c r="L3" s="22">
        <f>SUM(F3:K3)</f>
        <v>22</v>
      </c>
      <c r="M3" s="9"/>
      <c r="N3" s="9"/>
      <c r="O3" s="9"/>
      <c r="P3" s="22">
        <f>SUM(M3:O3)</f>
        <v>0</v>
      </c>
      <c r="Q3" s="23">
        <f>E3+L3+P3</f>
        <v>30</v>
      </c>
    </row>
    <row r="4" spans="1:17" ht="21.6" thickBot="1" x14ac:dyDescent="0.45">
      <c r="A4" s="27" t="s">
        <v>26</v>
      </c>
      <c r="B4" s="26">
        <f t="shared" ref="B4:Q4" si="1">SUM(B2:B3)</f>
        <v>4</v>
      </c>
      <c r="C4" s="24">
        <f>SUM(C2:C3)</f>
        <v>2</v>
      </c>
      <c r="D4" s="24">
        <f>SUM(D2:D3)</f>
        <v>6</v>
      </c>
      <c r="E4" s="22">
        <f t="shared" si="0"/>
        <v>12</v>
      </c>
      <c r="F4" s="24">
        <f t="shared" si="1"/>
        <v>7</v>
      </c>
      <c r="G4" s="24">
        <f t="shared" si="1"/>
        <v>11</v>
      </c>
      <c r="H4" s="24">
        <f t="shared" si="1"/>
        <v>15</v>
      </c>
      <c r="I4" s="24">
        <f t="shared" si="1"/>
        <v>5</v>
      </c>
      <c r="J4" s="24">
        <f t="shared" si="1"/>
        <v>6</v>
      </c>
      <c r="K4" s="24">
        <f t="shared" si="1"/>
        <v>5</v>
      </c>
      <c r="L4" s="25">
        <f t="shared" si="1"/>
        <v>49</v>
      </c>
      <c r="M4" s="24"/>
      <c r="N4" s="24"/>
      <c r="O4" s="24"/>
      <c r="P4" s="25">
        <f t="shared" si="1"/>
        <v>0</v>
      </c>
      <c r="Q4" s="24">
        <f t="shared" si="1"/>
        <v>61</v>
      </c>
    </row>
    <row r="5" spans="1:17" ht="21.6" thickBot="1" x14ac:dyDescent="0.45">
      <c r="A5" s="27" t="s">
        <v>47</v>
      </c>
      <c r="B5" s="26">
        <f>B4</f>
        <v>4</v>
      </c>
      <c r="C5" s="24">
        <f>C4</f>
        <v>2</v>
      </c>
      <c r="D5" s="24">
        <f>D4</f>
        <v>6</v>
      </c>
      <c r="E5" s="22">
        <f t="shared" si="0"/>
        <v>12</v>
      </c>
      <c r="F5" s="24">
        <f t="shared" ref="F5:K5" si="2">F4</f>
        <v>7</v>
      </c>
      <c r="G5" s="24">
        <f t="shared" si="2"/>
        <v>11</v>
      </c>
      <c r="H5" s="24">
        <f t="shared" si="2"/>
        <v>15</v>
      </c>
      <c r="I5" s="24">
        <f t="shared" si="2"/>
        <v>5</v>
      </c>
      <c r="J5" s="24">
        <f t="shared" si="2"/>
        <v>6</v>
      </c>
      <c r="K5" s="24">
        <f t="shared" si="2"/>
        <v>5</v>
      </c>
      <c r="L5" s="28">
        <f>L4/2</f>
        <v>24.5</v>
      </c>
      <c r="M5" s="24"/>
      <c r="N5" s="24"/>
      <c r="O5" s="24"/>
      <c r="P5" s="28">
        <f>P4/6</f>
        <v>0</v>
      </c>
      <c r="Q5" s="29">
        <f>Q4/11</f>
        <v>5.5454545454545459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7" sqref="B7"/>
    </sheetView>
  </sheetViews>
  <sheetFormatPr defaultRowHeight="13.8" x14ac:dyDescent="0.25"/>
  <sheetData>
    <row r="1" spans="1:3" ht="21" x14ac:dyDescent="0.4">
      <c r="A1" s="36" t="s">
        <v>3</v>
      </c>
      <c r="B1" s="54" t="s">
        <v>18</v>
      </c>
      <c r="C1" s="54" t="s">
        <v>83</v>
      </c>
    </row>
    <row r="2" spans="1:3" ht="21" x14ac:dyDescent="0.4">
      <c r="A2" s="56" t="s">
        <v>29</v>
      </c>
      <c r="B2" s="57"/>
      <c r="C2" s="60">
        <v>100</v>
      </c>
    </row>
    <row r="3" spans="1:3" ht="21" x14ac:dyDescent="0.4">
      <c r="A3" s="56" t="s">
        <v>30</v>
      </c>
      <c r="B3" s="57"/>
      <c r="C3" s="60">
        <v>100</v>
      </c>
    </row>
    <row r="4" spans="1:3" ht="21" x14ac:dyDescent="0.4">
      <c r="A4" s="56" t="s">
        <v>31</v>
      </c>
      <c r="B4" s="57"/>
      <c r="C4" s="60">
        <v>100</v>
      </c>
    </row>
    <row r="5" spans="1:3" ht="21" x14ac:dyDescent="0.4">
      <c r="A5" s="56" t="s">
        <v>32</v>
      </c>
      <c r="B5" s="57"/>
      <c r="C5" s="60">
        <v>100</v>
      </c>
    </row>
    <row r="6" spans="1:3" ht="21" x14ac:dyDescent="0.4">
      <c r="A6" s="56" t="s">
        <v>33</v>
      </c>
      <c r="B6" s="57"/>
      <c r="C6" s="60">
        <v>100</v>
      </c>
    </row>
    <row r="7" spans="1:3" ht="21" x14ac:dyDescent="0.4">
      <c r="A7" s="56" t="s">
        <v>34</v>
      </c>
      <c r="B7" s="57"/>
      <c r="C7" s="60">
        <v>100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5" sqref="C5:C7"/>
    </sheetView>
  </sheetViews>
  <sheetFormatPr defaultRowHeight="13.8" x14ac:dyDescent="0.25"/>
  <sheetData>
    <row r="1" spans="1:3" ht="21" x14ac:dyDescent="0.4">
      <c r="A1" s="36" t="s">
        <v>3</v>
      </c>
      <c r="B1" s="54" t="s">
        <v>18</v>
      </c>
      <c r="C1" s="54" t="s">
        <v>83</v>
      </c>
    </row>
    <row r="2" spans="1:3" ht="21" x14ac:dyDescent="0.4">
      <c r="A2" s="56" t="s">
        <v>29</v>
      </c>
      <c r="B2" s="57">
        <v>100</v>
      </c>
      <c r="C2" s="60"/>
    </row>
    <row r="3" spans="1:3" ht="21" x14ac:dyDescent="0.4">
      <c r="A3" s="56" t="s">
        <v>30</v>
      </c>
      <c r="B3" s="57"/>
      <c r="C3" s="60">
        <v>100</v>
      </c>
    </row>
    <row r="4" spans="1:3" ht="21" x14ac:dyDescent="0.4">
      <c r="A4" s="56" t="s">
        <v>31</v>
      </c>
      <c r="B4" s="57"/>
      <c r="C4" s="60">
        <v>100</v>
      </c>
    </row>
    <row r="5" spans="1:3" ht="21" x14ac:dyDescent="0.4">
      <c r="A5" s="56" t="s">
        <v>32</v>
      </c>
      <c r="B5" s="57"/>
      <c r="C5" s="60">
        <v>100</v>
      </c>
    </row>
    <row r="6" spans="1:3" ht="21" x14ac:dyDescent="0.4">
      <c r="A6" s="56" t="s">
        <v>33</v>
      </c>
      <c r="B6" s="57"/>
      <c r="C6" s="60">
        <v>100</v>
      </c>
    </row>
    <row r="7" spans="1:3" ht="21" x14ac:dyDescent="0.4">
      <c r="A7" s="56" t="s">
        <v>34</v>
      </c>
      <c r="B7" s="57"/>
      <c r="C7" s="60">
        <v>100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2" sqref="B2:B7"/>
    </sheetView>
  </sheetViews>
  <sheetFormatPr defaultRowHeight="13.8" x14ac:dyDescent="0.25"/>
  <sheetData>
    <row r="1" spans="1:3" ht="21" x14ac:dyDescent="0.4">
      <c r="A1" s="36" t="s">
        <v>3</v>
      </c>
      <c r="B1" s="54" t="s">
        <v>18</v>
      </c>
      <c r="C1" s="54" t="s">
        <v>83</v>
      </c>
    </row>
    <row r="2" spans="1:3" ht="21" x14ac:dyDescent="0.4">
      <c r="A2" s="56" t="s">
        <v>29</v>
      </c>
      <c r="B2" s="57"/>
      <c r="C2" s="60">
        <f t="shared" ref="C2:C7" si="0">100-B2</f>
        <v>100</v>
      </c>
    </row>
    <row r="3" spans="1:3" ht="21" x14ac:dyDescent="0.4">
      <c r="A3" s="56" t="s">
        <v>30</v>
      </c>
      <c r="B3" s="57"/>
      <c r="C3" s="60">
        <f t="shared" si="0"/>
        <v>100</v>
      </c>
    </row>
    <row r="4" spans="1:3" ht="21" x14ac:dyDescent="0.4">
      <c r="A4" s="56" t="s">
        <v>31</v>
      </c>
      <c r="B4" s="57"/>
      <c r="C4" s="60">
        <f t="shared" si="0"/>
        <v>100</v>
      </c>
    </row>
    <row r="5" spans="1:3" ht="21" x14ac:dyDescent="0.4">
      <c r="A5" s="56" t="s">
        <v>32</v>
      </c>
      <c r="B5" s="57"/>
      <c r="C5" s="60">
        <f t="shared" si="0"/>
        <v>100</v>
      </c>
    </row>
    <row r="6" spans="1:3" ht="21" x14ac:dyDescent="0.4">
      <c r="A6" s="56" t="s">
        <v>33</v>
      </c>
      <c r="B6" s="57"/>
      <c r="C6" s="60">
        <f t="shared" si="0"/>
        <v>100</v>
      </c>
    </row>
    <row r="7" spans="1:3" ht="21" x14ac:dyDescent="0.4">
      <c r="A7" s="56" t="s">
        <v>34</v>
      </c>
      <c r="B7" s="57"/>
      <c r="C7" s="60">
        <f t="shared" si="0"/>
        <v>100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D10" sqref="D10"/>
    </sheetView>
  </sheetViews>
  <sheetFormatPr defaultRowHeight="13.8" x14ac:dyDescent="0.25"/>
  <sheetData>
    <row r="1" spans="1:2" ht="21" x14ac:dyDescent="0.4">
      <c r="A1" s="36" t="s">
        <v>3</v>
      </c>
      <c r="B1" s="54" t="s">
        <v>83</v>
      </c>
    </row>
    <row r="2" spans="1:2" ht="21" x14ac:dyDescent="0.4">
      <c r="A2" s="56" t="s">
        <v>29</v>
      </c>
      <c r="B2" s="57">
        <f>5/7*100</f>
        <v>71.428571428571431</v>
      </c>
    </row>
    <row r="3" spans="1:2" ht="21" x14ac:dyDescent="0.4">
      <c r="A3" s="56" t="s">
        <v>30</v>
      </c>
      <c r="B3" s="57">
        <f>10/11*100</f>
        <v>90.909090909090907</v>
      </c>
    </row>
    <row r="4" spans="1:2" ht="21" x14ac:dyDescent="0.4">
      <c r="A4" s="56" t="s">
        <v>31</v>
      </c>
      <c r="B4" s="57">
        <f>13/14*100</f>
        <v>92.857142857142861</v>
      </c>
    </row>
    <row r="5" spans="1:2" ht="21" x14ac:dyDescent="0.4">
      <c r="A5" s="56" t="s">
        <v>32</v>
      </c>
      <c r="B5" s="57">
        <f>1/3*100</f>
        <v>33.333333333333329</v>
      </c>
    </row>
    <row r="6" spans="1:2" ht="21" x14ac:dyDescent="0.4">
      <c r="A6" s="56" t="s">
        <v>33</v>
      </c>
      <c r="B6" s="57">
        <v>100</v>
      </c>
    </row>
    <row r="7" spans="1:2" ht="21" x14ac:dyDescent="0.4">
      <c r="A7" s="56" t="s">
        <v>34</v>
      </c>
      <c r="B7" s="57">
        <v>100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O6" sqref="O6"/>
    </sheetView>
  </sheetViews>
  <sheetFormatPr defaultRowHeight="13.8" x14ac:dyDescent="0.25"/>
  <sheetData>
    <row r="1" spans="1:2" ht="21" x14ac:dyDescent="0.4">
      <c r="A1" s="36" t="s">
        <v>3</v>
      </c>
      <c r="B1" s="54" t="s">
        <v>84</v>
      </c>
    </row>
    <row r="2" spans="1:2" ht="21" x14ac:dyDescent="0.4">
      <c r="A2" s="56" t="s">
        <v>29</v>
      </c>
      <c r="B2" s="38">
        <v>100</v>
      </c>
    </row>
    <row r="3" spans="1:2" ht="21" x14ac:dyDescent="0.4">
      <c r="A3" s="56" t="s">
        <v>30</v>
      </c>
      <c r="B3" s="38">
        <v>100</v>
      </c>
    </row>
    <row r="4" spans="1:2" ht="21" x14ac:dyDescent="0.4">
      <c r="A4" s="56" t="s">
        <v>31</v>
      </c>
      <c r="B4" s="38">
        <v>100</v>
      </c>
    </row>
    <row r="5" spans="1:2" ht="21" x14ac:dyDescent="0.4">
      <c r="A5" s="56" t="s">
        <v>32</v>
      </c>
      <c r="B5" s="38">
        <v>100</v>
      </c>
    </row>
    <row r="6" spans="1:2" ht="21" x14ac:dyDescent="0.4">
      <c r="A6" s="56" t="s">
        <v>33</v>
      </c>
      <c r="B6" s="38">
        <v>100</v>
      </c>
    </row>
    <row r="7" spans="1:2" ht="21" x14ac:dyDescent="0.4">
      <c r="A7" s="56" t="s">
        <v>34</v>
      </c>
      <c r="B7" s="38">
        <v>100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defaultRowHeight="13.8" x14ac:dyDescent="0.25"/>
  <cols>
    <col min="1" max="1" width="22.19921875" customWidth="1"/>
    <col min="2" max="2" width="35.5" bestFit="1" customWidth="1"/>
  </cols>
  <sheetData>
    <row r="1" spans="1:2" ht="21" x14ac:dyDescent="0.4">
      <c r="A1" s="54" t="s">
        <v>85</v>
      </c>
      <c r="B1" s="54" t="s">
        <v>90</v>
      </c>
    </row>
    <row r="2" spans="1:2" ht="21" x14ac:dyDescent="0.4">
      <c r="A2" s="54" t="s">
        <v>86</v>
      </c>
      <c r="B2" s="38">
        <v>0</v>
      </c>
    </row>
    <row r="3" spans="1:2" ht="21" x14ac:dyDescent="0.4">
      <c r="A3" s="54" t="s">
        <v>87</v>
      </c>
      <c r="B3" s="38">
        <v>2</v>
      </c>
    </row>
    <row r="4" spans="1:2" ht="21" x14ac:dyDescent="0.4">
      <c r="A4" s="54" t="s">
        <v>88</v>
      </c>
      <c r="B4" s="38">
        <v>1</v>
      </c>
    </row>
    <row r="5" spans="1:2" ht="21" x14ac:dyDescent="0.4">
      <c r="A5" s="54" t="s">
        <v>89</v>
      </c>
      <c r="B5" s="38">
        <v>5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3" sqref="B3"/>
    </sheetView>
  </sheetViews>
  <sheetFormatPr defaultRowHeight="13.8" x14ac:dyDescent="0.25"/>
  <cols>
    <col min="1" max="1" width="22.19921875" customWidth="1"/>
    <col min="2" max="2" width="55.3984375" customWidth="1"/>
  </cols>
  <sheetData>
    <row r="1" spans="1:2" ht="21" x14ac:dyDescent="0.4">
      <c r="A1" s="54" t="s">
        <v>85</v>
      </c>
      <c r="B1" s="54" t="s">
        <v>92</v>
      </c>
    </row>
    <row r="2" spans="1:2" ht="21" x14ac:dyDescent="0.4">
      <c r="A2" s="54" t="s">
        <v>91</v>
      </c>
      <c r="B2" s="38">
        <v>0</v>
      </c>
    </row>
    <row r="3" spans="1:2" ht="21" x14ac:dyDescent="0.4">
      <c r="A3" s="54" t="s">
        <v>87</v>
      </c>
      <c r="B3" s="38">
        <v>2</v>
      </c>
    </row>
    <row r="4" spans="1:2" ht="21" x14ac:dyDescent="0.4">
      <c r="A4" s="54" t="s">
        <v>88</v>
      </c>
      <c r="B4" s="38">
        <v>1</v>
      </c>
    </row>
    <row r="5" spans="1:2" ht="21" x14ac:dyDescent="0.4">
      <c r="A5" s="54" t="s">
        <v>89</v>
      </c>
      <c r="B5" s="38">
        <v>3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27" sqref="B27"/>
    </sheetView>
  </sheetViews>
  <sheetFormatPr defaultRowHeight="13.8" x14ac:dyDescent="0.25"/>
  <cols>
    <col min="1" max="1" width="22.19921875" customWidth="1"/>
    <col min="2" max="2" width="55.3984375" customWidth="1"/>
  </cols>
  <sheetData>
    <row r="1" spans="1:2" ht="21" x14ac:dyDescent="0.4">
      <c r="A1" s="54" t="s">
        <v>85</v>
      </c>
      <c r="B1" s="54" t="s">
        <v>93</v>
      </c>
    </row>
    <row r="2" spans="1:2" ht="21" x14ac:dyDescent="0.4">
      <c r="A2" s="54" t="s">
        <v>91</v>
      </c>
      <c r="B2" s="38">
        <v>0</v>
      </c>
    </row>
    <row r="3" spans="1:2" ht="21" x14ac:dyDescent="0.4">
      <c r="A3" s="54" t="s">
        <v>87</v>
      </c>
      <c r="B3" s="38">
        <v>2</v>
      </c>
    </row>
    <row r="4" spans="1:2" ht="21" x14ac:dyDescent="0.4">
      <c r="A4" s="54" t="s">
        <v>88</v>
      </c>
      <c r="B4" s="38">
        <v>5</v>
      </c>
    </row>
    <row r="5" spans="1:2" ht="21" x14ac:dyDescent="0.4">
      <c r="A5" s="54" t="s">
        <v>89</v>
      </c>
      <c r="B5" s="38">
        <v>3</v>
      </c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workbookViewId="0">
      <selection sqref="A1:T12"/>
    </sheetView>
  </sheetViews>
  <sheetFormatPr defaultRowHeight="13.8" x14ac:dyDescent="0.25"/>
  <cols>
    <col min="3" max="3" width="4.3984375" customWidth="1"/>
    <col min="5" max="5" width="4.296875" customWidth="1"/>
    <col min="7" max="7" width="4.3984375" customWidth="1"/>
    <col min="9" max="9" width="4.19921875" customWidth="1"/>
    <col min="11" max="11" width="4.296875" customWidth="1"/>
    <col min="13" max="13" width="5.09765625" customWidth="1"/>
    <col min="15" max="15" width="4.8984375" customWidth="1"/>
    <col min="17" max="17" width="4.8984375" customWidth="1"/>
    <col min="19" max="19" width="5" customWidth="1"/>
  </cols>
  <sheetData>
    <row r="1" spans="1:20" ht="18" x14ac:dyDescent="0.35">
      <c r="A1" s="67" t="s">
        <v>3</v>
      </c>
      <c r="B1" s="63" t="s">
        <v>51</v>
      </c>
      <c r="C1" s="69" t="s">
        <v>5</v>
      </c>
      <c r="D1" s="70"/>
      <c r="E1" s="69" t="s">
        <v>8</v>
      </c>
      <c r="F1" s="70"/>
      <c r="G1" s="67" t="s">
        <v>7</v>
      </c>
      <c r="H1" s="67"/>
      <c r="I1" s="67" t="s">
        <v>49</v>
      </c>
      <c r="J1" s="67"/>
      <c r="K1" s="67" t="s">
        <v>12</v>
      </c>
      <c r="L1" s="67"/>
      <c r="M1" s="67" t="s">
        <v>50</v>
      </c>
      <c r="N1" s="67"/>
      <c r="O1" s="67" t="s">
        <v>9</v>
      </c>
      <c r="P1" s="67"/>
      <c r="Q1" s="67" t="s">
        <v>11</v>
      </c>
      <c r="R1" s="67"/>
      <c r="S1" s="67" t="s">
        <v>6</v>
      </c>
      <c r="T1" s="67"/>
    </row>
    <row r="2" spans="1:20" ht="18" x14ac:dyDescent="0.35">
      <c r="A2" s="67"/>
      <c r="B2" s="63" t="s">
        <v>52</v>
      </c>
      <c r="C2" s="63" t="s">
        <v>53</v>
      </c>
      <c r="D2" s="63" t="s">
        <v>54</v>
      </c>
      <c r="E2" s="63" t="s">
        <v>53</v>
      </c>
      <c r="F2" s="63" t="s">
        <v>54</v>
      </c>
      <c r="G2" s="63" t="s">
        <v>53</v>
      </c>
      <c r="H2" s="63" t="s">
        <v>54</v>
      </c>
      <c r="I2" s="63" t="s">
        <v>53</v>
      </c>
      <c r="J2" s="63" t="s">
        <v>54</v>
      </c>
      <c r="K2" s="63" t="s">
        <v>53</v>
      </c>
      <c r="L2" s="63" t="s">
        <v>54</v>
      </c>
      <c r="M2" s="63" t="s">
        <v>53</v>
      </c>
      <c r="N2" s="63" t="s">
        <v>54</v>
      </c>
      <c r="O2" s="63" t="s">
        <v>53</v>
      </c>
      <c r="P2" s="63" t="s">
        <v>54</v>
      </c>
      <c r="Q2" s="63" t="s">
        <v>53</v>
      </c>
      <c r="R2" s="63" t="s">
        <v>54</v>
      </c>
      <c r="S2" s="63" t="s">
        <v>53</v>
      </c>
      <c r="T2" s="63" t="s">
        <v>54</v>
      </c>
    </row>
    <row r="3" spans="1:20" ht="18" x14ac:dyDescent="0.35">
      <c r="A3" s="63" t="s">
        <v>29</v>
      </c>
      <c r="B3" s="31">
        <v>7</v>
      </c>
      <c r="C3" s="31">
        <v>4</v>
      </c>
      <c r="D3" s="32">
        <f>C3*100/B3</f>
        <v>57.142857142857146</v>
      </c>
      <c r="E3" s="31">
        <v>5</v>
      </c>
      <c r="F3" s="32">
        <f>E3*100/B3</f>
        <v>71.428571428571431</v>
      </c>
      <c r="G3" s="31">
        <v>6</v>
      </c>
      <c r="H3" s="32">
        <f>G3*100/B3</f>
        <v>85.714285714285708</v>
      </c>
      <c r="I3" s="31">
        <v>4</v>
      </c>
      <c r="J3" s="32">
        <f>I3*100/B3</f>
        <v>57.142857142857146</v>
      </c>
      <c r="K3" s="31">
        <v>1</v>
      </c>
      <c r="L3" s="32">
        <f>K3*100/B3</f>
        <v>14.285714285714286</v>
      </c>
      <c r="M3" s="31">
        <v>4</v>
      </c>
      <c r="N3" s="32">
        <f>M3*100/B3</f>
        <v>57.142857142857146</v>
      </c>
      <c r="O3" s="31">
        <v>7</v>
      </c>
      <c r="P3" s="32">
        <f>O3*100/B3</f>
        <v>100</v>
      </c>
      <c r="Q3" s="31">
        <v>7</v>
      </c>
      <c r="R3" s="32">
        <f>Q3*100/B3</f>
        <v>100</v>
      </c>
      <c r="S3" s="31">
        <v>1</v>
      </c>
      <c r="T3" s="32">
        <f>S3*100/B3</f>
        <v>14.285714285714286</v>
      </c>
    </row>
    <row r="4" spans="1:20" ht="18" x14ac:dyDescent="0.35">
      <c r="A4" s="63" t="s">
        <v>30</v>
      </c>
      <c r="B4" s="31">
        <v>11</v>
      </c>
      <c r="C4" s="31">
        <v>3</v>
      </c>
      <c r="D4" s="32">
        <f>C4*100/B4</f>
        <v>27.272727272727273</v>
      </c>
      <c r="E4" s="31">
        <v>2</v>
      </c>
      <c r="F4" s="32">
        <f>E4*100/B4</f>
        <v>18.181818181818183</v>
      </c>
      <c r="G4" s="31">
        <v>3</v>
      </c>
      <c r="H4" s="32">
        <f>G4*100/B4</f>
        <v>27.272727272727273</v>
      </c>
      <c r="I4" s="31">
        <v>3</v>
      </c>
      <c r="J4" s="32">
        <f>I4*100/B4</f>
        <v>27.272727272727273</v>
      </c>
      <c r="K4" s="31">
        <v>3</v>
      </c>
      <c r="L4" s="32">
        <f>K4*100/B4</f>
        <v>27.272727272727273</v>
      </c>
      <c r="M4" s="31">
        <v>7</v>
      </c>
      <c r="N4" s="32">
        <f>M4*100/B4</f>
        <v>63.636363636363633</v>
      </c>
      <c r="O4" s="31">
        <v>8</v>
      </c>
      <c r="P4" s="32">
        <f>O4*100/B4</f>
        <v>72.727272727272734</v>
      </c>
      <c r="Q4" s="31">
        <v>11</v>
      </c>
      <c r="R4" s="32">
        <f>Q4*100/B4</f>
        <v>100</v>
      </c>
      <c r="S4" s="31">
        <v>0</v>
      </c>
      <c r="T4" s="32">
        <f>S4*100/B4</f>
        <v>0</v>
      </c>
    </row>
    <row r="5" spans="1:20" ht="18" x14ac:dyDescent="0.35">
      <c r="A5" s="63" t="s">
        <v>31</v>
      </c>
      <c r="B5" s="31">
        <v>14</v>
      </c>
      <c r="C5" s="31">
        <v>4</v>
      </c>
      <c r="D5" s="32">
        <f>C5*100/B5</f>
        <v>28.571428571428573</v>
      </c>
      <c r="E5" s="31">
        <v>4</v>
      </c>
      <c r="F5" s="32">
        <f>E5*100/B5</f>
        <v>28.571428571428573</v>
      </c>
      <c r="G5" s="31">
        <v>2</v>
      </c>
      <c r="H5" s="32">
        <f>G5*100/B5</f>
        <v>14.285714285714286</v>
      </c>
      <c r="I5" s="31">
        <v>6</v>
      </c>
      <c r="J5" s="32">
        <f>I5*100/B5</f>
        <v>42.857142857142854</v>
      </c>
      <c r="K5" s="33">
        <v>4</v>
      </c>
      <c r="L5" s="32">
        <f>K5*100/B5</f>
        <v>28.571428571428573</v>
      </c>
      <c r="M5" s="33">
        <v>14</v>
      </c>
      <c r="N5" s="32">
        <f>M5*100/B5</f>
        <v>100</v>
      </c>
      <c r="O5" s="33">
        <v>14</v>
      </c>
      <c r="P5" s="32">
        <f>O5*100/B5</f>
        <v>100</v>
      </c>
      <c r="Q5" s="33">
        <v>11</v>
      </c>
      <c r="R5" s="32">
        <f>Q5*100/B5</f>
        <v>78.571428571428569</v>
      </c>
      <c r="S5" s="33">
        <v>0</v>
      </c>
      <c r="T5" s="32">
        <f>S5*100/B5</f>
        <v>0</v>
      </c>
    </row>
    <row r="6" spans="1:20" ht="18" x14ac:dyDescent="0.35">
      <c r="A6" s="63" t="s">
        <v>32</v>
      </c>
      <c r="B6" s="31">
        <v>4</v>
      </c>
      <c r="C6" s="31">
        <v>3</v>
      </c>
      <c r="D6" s="32">
        <f>C6*100/B6</f>
        <v>75</v>
      </c>
      <c r="E6" s="31">
        <v>3</v>
      </c>
      <c r="F6" s="32">
        <f>E6*100/B6</f>
        <v>75</v>
      </c>
      <c r="G6" s="31">
        <v>3</v>
      </c>
      <c r="H6" s="32">
        <f>G6*100/B6</f>
        <v>75</v>
      </c>
      <c r="I6" s="31">
        <v>4</v>
      </c>
      <c r="J6" s="32">
        <f>I6*100/B6</f>
        <v>100</v>
      </c>
      <c r="K6" s="31">
        <v>4</v>
      </c>
      <c r="L6" s="32">
        <f>K6*100/B6</f>
        <v>100</v>
      </c>
      <c r="M6" s="31">
        <v>4</v>
      </c>
      <c r="N6" s="32">
        <f>M6*100/B6</f>
        <v>100</v>
      </c>
      <c r="O6" s="31">
        <v>4</v>
      </c>
      <c r="P6" s="32">
        <f>O6*100/B6</f>
        <v>100</v>
      </c>
      <c r="Q6" s="31">
        <v>4</v>
      </c>
      <c r="R6" s="32">
        <f>Q6*100/B6</f>
        <v>100</v>
      </c>
      <c r="S6" s="31">
        <v>3</v>
      </c>
      <c r="T6" s="32">
        <f>S6*100/B6</f>
        <v>75</v>
      </c>
    </row>
    <row r="7" spans="1:20" ht="18" x14ac:dyDescent="0.35">
      <c r="A7" s="63" t="s">
        <v>33</v>
      </c>
      <c r="B7" s="31">
        <v>6</v>
      </c>
      <c r="C7" s="31">
        <v>6</v>
      </c>
      <c r="D7" s="32">
        <f>C7*100/B7</f>
        <v>100</v>
      </c>
      <c r="E7" s="31">
        <v>6</v>
      </c>
      <c r="F7" s="32">
        <f>E7*100/B7</f>
        <v>100</v>
      </c>
      <c r="G7" s="31">
        <v>6</v>
      </c>
      <c r="H7" s="32">
        <f>G7*100/B7</f>
        <v>100</v>
      </c>
      <c r="I7" s="31">
        <v>6</v>
      </c>
      <c r="J7" s="32">
        <f>I7*100/B7</f>
        <v>100</v>
      </c>
      <c r="K7" s="31">
        <v>6</v>
      </c>
      <c r="L7" s="32">
        <f>K7*100/B7</f>
        <v>100</v>
      </c>
      <c r="M7" s="31">
        <v>6</v>
      </c>
      <c r="N7" s="32">
        <f>M7*100/B7</f>
        <v>100</v>
      </c>
      <c r="O7" s="31">
        <v>6</v>
      </c>
      <c r="P7" s="32">
        <f>O7*100/B7</f>
        <v>100</v>
      </c>
      <c r="Q7" s="31">
        <v>6</v>
      </c>
      <c r="R7" s="32">
        <f>Q7*100/B7</f>
        <v>100</v>
      </c>
      <c r="S7" s="31">
        <v>5</v>
      </c>
      <c r="T7" s="32">
        <f>S7*100/B7</f>
        <v>83.333333333333329</v>
      </c>
    </row>
    <row r="8" spans="1:20" ht="18" x14ac:dyDescent="0.35">
      <c r="A8" s="63" t="s">
        <v>34</v>
      </c>
      <c r="B8" s="31">
        <v>5</v>
      </c>
      <c r="C8" s="31">
        <v>4</v>
      </c>
      <c r="D8" s="32">
        <f>C8*100/B8</f>
        <v>80</v>
      </c>
      <c r="E8" s="31">
        <v>2</v>
      </c>
      <c r="F8" s="32">
        <f>E8*100/B8</f>
        <v>40</v>
      </c>
      <c r="G8" s="31">
        <v>4</v>
      </c>
      <c r="H8" s="32">
        <f>G8*100/B8</f>
        <v>80</v>
      </c>
      <c r="I8" s="31">
        <v>2</v>
      </c>
      <c r="J8" s="32">
        <f>I8*100/B8</f>
        <v>40</v>
      </c>
      <c r="K8" s="31">
        <v>1</v>
      </c>
      <c r="L8" s="32">
        <f>K8*100/B8</f>
        <v>20</v>
      </c>
      <c r="M8" s="31">
        <v>5</v>
      </c>
      <c r="N8" s="32">
        <f>M8*100/B8</f>
        <v>100</v>
      </c>
      <c r="O8" s="31">
        <v>5</v>
      </c>
      <c r="P8" s="32">
        <f>O8*100/B8</f>
        <v>100</v>
      </c>
      <c r="Q8" s="31">
        <v>5</v>
      </c>
      <c r="R8" s="32">
        <f>Q8*100/B8</f>
        <v>100</v>
      </c>
      <c r="S8" s="31">
        <v>0</v>
      </c>
      <c r="T8" s="32">
        <f>S8*100/B8</f>
        <v>0</v>
      </c>
    </row>
    <row r="9" spans="1:20" ht="18" x14ac:dyDescent="0.35">
      <c r="A9" s="63" t="s">
        <v>41</v>
      </c>
      <c r="B9" s="31"/>
      <c r="C9" s="31"/>
      <c r="D9" s="32"/>
      <c r="E9" s="31"/>
      <c r="F9" s="32"/>
      <c r="G9" s="31"/>
      <c r="H9" s="32"/>
      <c r="I9" s="31"/>
      <c r="J9" s="32"/>
      <c r="K9" s="31"/>
      <c r="L9" s="32"/>
      <c r="M9" s="31"/>
      <c r="N9" s="32"/>
      <c r="O9" s="31"/>
      <c r="P9" s="32"/>
      <c r="Q9" s="31"/>
      <c r="R9" s="32"/>
      <c r="S9" s="31"/>
      <c r="T9" s="32"/>
    </row>
    <row r="10" spans="1:20" ht="18" x14ac:dyDescent="0.35">
      <c r="A10" s="63" t="s">
        <v>42</v>
      </c>
      <c r="B10" s="31"/>
      <c r="C10" s="31"/>
      <c r="D10" s="32"/>
      <c r="E10" s="31"/>
      <c r="F10" s="32"/>
      <c r="G10" s="31"/>
      <c r="H10" s="32"/>
      <c r="I10" s="31"/>
      <c r="J10" s="32"/>
      <c r="K10" s="31"/>
      <c r="L10" s="32"/>
      <c r="M10" s="31"/>
      <c r="N10" s="32"/>
      <c r="O10" s="31"/>
      <c r="P10" s="32"/>
      <c r="Q10" s="31"/>
      <c r="R10" s="32"/>
      <c r="S10" s="31"/>
      <c r="T10" s="32"/>
    </row>
    <row r="11" spans="1:20" ht="18" x14ac:dyDescent="0.35">
      <c r="A11" s="63" t="s">
        <v>43</v>
      </c>
      <c r="B11" s="31"/>
      <c r="C11" s="31"/>
      <c r="D11" s="32"/>
      <c r="E11" s="31"/>
      <c r="F11" s="32"/>
      <c r="G11" s="31"/>
      <c r="H11" s="32"/>
      <c r="I11" s="31"/>
      <c r="J11" s="32"/>
      <c r="K11" s="31"/>
      <c r="L11" s="32"/>
      <c r="M11" s="31"/>
      <c r="N11" s="32"/>
      <c r="O11" s="31"/>
      <c r="P11" s="32"/>
      <c r="Q11" s="31"/>
      <c r="R11" s="32"/>
      <c r="S11" s="31"/>
      <c r="T11" s="32"/>
    </row>
    <row r="12" spans="1:20" ht="21" x14ac:dyDescent="0.4">
      <c r="A12" s="39" t="s">
        <v>26</v>
      </c>
      <c r="B12" s="38">
        <f>SUM(B3:B11)</f>
        <v>47</v>
      </c>
      <c r="C12" s="38">
        <f>SUM(C3:C11)</f>
        <v>24</v>
      </c>
      <c r="D12" s="32">
        <f>C12*100/B12</f>
        <v>51.063829787234042</v>
      </c>
      <c r="E12" s="38">
        <f>SUM(E3:E11)</f>
        <v>22</v>
      </c>
      <c r="F12" s="32">
        <f>E12*100/B12</f>
        <v>46.808510638297875</v>
      </c>
      <c r="G12" s="38">
        <f>SUM(G3:G11)</f>
        <v>24</v>
      </c>
      <c r="H12" s="32">
        <f>G12*100/B12</f>
        <v>51.063829787234042</v>
      </c>
      <c r="I12" s="38">
        <f>SUM(I3:I11)</f>
        <v>25</v>
      </c>
      <c r="J12" s="32">
        <f>I12*100/B12</f>
        <v>53.191489361702125</v>
      </c>
      <c r="K12" s="38">
        <f>SUM(K3:K11)</f>
        <v>19</v>
      </c>
      <c r="L12" s="32">
        <f>K12*100/B12</f>
        <v>40.425531914893618</v>
      </c>
      <c r="M12" s="38">
        <f>SUM(M3:M11)</f>
        <v>40</v>
      </c>
      <c r="N12" s="32">
        <f>M12*100/B12</f>
        <v>85.106382978723403</v>
      </c>
      <c r="O12" s="38">
        <f>SUM(O3:O11)</f>
        <v>44</v>
      </c>
      <c r="P12" s="32">
        <f>O12*100/B12</f>
        <v>93.61702127659575</v>
      </c>
      <c r="Q12" s="38">
        <f>SUM(Q3:Q11)</f>
        <v>44</v>
      </c>
      <c r="R12" s="32">
        <f>Q12*100/B12</f>
        <v>93.61702127659575</v>
      </c>
      <c r="S12" s="38">
        <f>SUM(S3:S11)</f>
        <v>9</v>
      </c>
      <c r="T12" s="32">
        <f>S12*100/B12</f>
        <v>19.148936170212767</v>
      </c>
    </row>
  </sheetData>
  <mergeCells count="10">
    <mergeCell ref="M1:N1"/>
    <mergeCell ref="O1:P1"/>
    <mergeCell ref="Q1:R1"/>
    <mergeCell ref="S1:T1"/>
    <mergeCell ref="A1:A2"/>
    <mergeCell ref="C1:D1"/>
    <mergeCell ref="E1:F1"/>
    <mergeCell ref="G1:H1"/>
    <mergeCell ref="I1:J1"/>
    <mergeCell ref="K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5"/>
  <sheetViews>
    <sheetView workbookViewId="0">
      <selection activeCell="D4" sqref="D4"/>
    </sheetView>
  </sheetViews>
  <sheetFormatPr defaultRowHeight="13.8" x14ac:dyDescent="0.25"/>
  <sheetData>
    <row r="1" spans="1:4" ht="18" x14ac:dyDescent="0.25">
      <c r="A1" s="11" t="s">
        <v>35</v>
      </c>
      <c r="B1" s="13" t="s">
        <v>37</v>
      </c>
      <c r="C1" s="13" t="s">
        <v>37</v>
      </c>
      <c r="D1" s="13" t="s">
        <v>37</v>
      </c>
    </row>
    <row r="2" spans="1:4" ht="18.600000000000001" thickBot="1" x14ac:dyDescent="0.3">
      <c r="A2" s="12" t="s">
        <v>36</v>
      </c>
      <c r="B2" s="14" t="s">
        <v>38</v>
      </c>
      <c r="C2" s="14" t="s">
        <v>39</v>
      </c>
      <c r="D2" s="14" t="s">
        <v>40</v>
      </c>
    </row>
    <row r="3" spans="1:4" ht="18.600000000000001" thickBot="1" x14ac:dyDescent="0.3">
      <c r="A3" s="15" t="s">
        <v>27</v>
      </c>
      <c r="B3" s="16">
        <v>16</v>
      </c>
      <c r="C3" s="16">
        <v>18</v>
      </c>
      <c r="D3" s="16">
        <v>22</v>
      </c>
    </row>
    <row r="4" spans="1:4" ht="18.600000000000001" thickBot="1" x14ac:dyDescent="0.3">
      <c r="A4" s="17" t="s">
        <v>28</v>
      </c>
      <c r="B4" s="18">
        <v>18</v>
      </c>
      <c r="C4" s="18">
        <v>22</v>
      </c>
      <c r="D4" s="18">
        <v>20</v>
      </c>
    </row>
    <row r="5" spans="1:4" ht="22.5" thickBot="1" x14ac:dyDescent="0.25">
      <c r="A5" s="15" t="s">
        <v>4</v>
      </c>
      <c r="B5" s="16" t="s">
        <v>4</v>
      </c>
      <c r="C5" s="16" t="s">
        <v>4</v>
      </c>
      <c r="D5" s="16" t="s">
        <v>4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L12" sqref="L12"/>
    </sheetView>
  </sheetViews>
  <sheetFormatPr defaultRowHeight="13.8" x14ac:dyDescent="0.25"/>
  <cols>
    <col min="5" max="5" width="13.19921875" customWidth="1"/>
  </cols>
  <sheetData>
    <row r="1" spans="1:6" ht="42.6" thickBot="1" x14ac:dyDescent="0.3">
      <c r="A1" s="11" t="s">
        <v>35</v>
      </c>
      <c r="B1" s="13" t="s">
        <v>37</v>
      </c>
      <c r="C1" s="13" t="s">
        <v>37</v>
      </c>
      <c r="D1" s="13" t="s">
        <v>37</v>
      </c>
      <c r="E1" s="1" t="s">
        <v>1</v>
      </c>
      <c r="F1" s="1" t="s">
        <v>2</v>
      </c>
    </row>
    <row r="2" spans="1:6" ht="21.6" thickBot="1" x14ac:dyDescent="0.3">
      <c r="A2" s="12" t="s">
        <v>36</v>
      </c>
      <c r="B2" s="14" t="s">
        <v>38</v>
      </c>
      <c r="C2" s="14" t="s">
        <v>39</v>
      </c>
      <c r="D2" s="14" t="s">
        <v>40</v>
      </c>
      <c r="E2" s="2">
        <v>3</v>
      </c>
      <c r="F2" s="2">
        <v>0</v>
      </c>
    </row>
    <row r="3" spans="1:6" ht="21.6" thickBot="1" x14ac:dyDescent="0.3">
      <c r="A3" s="15" t="s">
        <v>27</v>
      </c>
      <c r="B3" s="16">
        <v>4</v>
      </c>
      <c r="C3" s="16">
        <v>7</v>
      </c>
      <c r="D3" s="16">
        <v>0</v>
      </c>
      <c r="E3" s="61"/>
      <c r="F3" s="61"/>
    </row>
    <row r="4" spans="1:6" ht="21.6" thickBot="1" x14ac:dyDescent="0.3">
      <c r="A4" s="15" t="s">
        <v>95</v>
      </c>
      <c r="B4" s="16">
        <v>2</v>
      </c>
      <c r="C4" s="16">
        <v>7</v>
      </c>
      <c r="D4" s="16">
        <v>0</v>
      </c>
      <c r="E4" s="61"/>
      <c r="F4" s="61"/>
    </row>
    <row r="5" spans="1:6" ht="18.600000000000001" thickBot="1" x14ac:dyDescent="0.3">
      <c r="A5" s="15" t="s">
        <v>96</v>
      </c>
      <c r="B5" s="16">
        <v>6</v>
      </c>
      <c r="C5" s="16">
        <v>0</v>
      </c>
      <c r="D5" s="16">
        <v>0</v>
      </c>
    </row>
    <row r="6" spans="1:6" ht="18" x14ac:dyDescent="0.25">
      <c r="A6" s="11" t="s">
        <v>35</v>
      </c>
      <c r="B6" s="13" t="s">
        <v>37</v>
      </c>
      <c r="C6" s="13" t="s">
        <v>37</v>
      </c>
      <c r="D6" s="13" t="s">
        <v>37</v>
      </c>
    </row>
    <row r="7" spans="1:6" ht="18.600000000000001" thickBot="1" x14ac:dyDescent="0.3">
      <c r="A7" s="12" t="s">
        <v>36</v>
      </c>
      <c r="B7" s="14" t="s">
        <v>38</v>
      </c>
      <c r="C7" s="14" t="s">
        <v>39</v>
      </c>
      <c r="D7" s="14" t="s">
        <v>40</v>
      </c>
    </row>
    <row r="8" spans="1:6" ht="18.600000000000001" thickBot="1" x14ac:dyDescent="0.3">
      <c r="A8" s="15" t="s">
        <v>29</v>
      </c>
      <c r="B8" s="16">
        <v>6</v>
      </c>
      <c r="C8" s="16">
        <v>12</v>
      </c>
      <c r="D8" s="16">
        <v>11</v>
      </c>
    </row>
    <row r="9" spans="1:6" ht="18.600000000000001" thickBot="1" x14ac:dyDescent="0.3">
      <c r="A9" s="17" t="s">
        <v>30</v>
      </c>
      <c r="B9" s="18">
        <v>11</v>
      </c>
      <c r="C9" s="18">
        <v>15</v>
      </c>
      <c r="D9" s="18">
        <v>3</v>
      </c>
    </row>
    <row r="10" spans="1:6" ht="18.600000000000001" thickBot="1" x14ac:dyDescent="0.3">
      <c r="A10" s="15" t="s">
        <v>31</v>
      </c>
      <c r="B10" s="16">
        <v>15</v>
      </c>
      <c r="C10" s="16">
        <v>4</v>
      </c>
      <c r="D10" s="16">
        <v>5</v>
      </c>
    </row>
    <row r="11" spans="1:6" ht="18.600000000000001" thickBot="1" x14ac:dyDescent="0.3">
      <c r="A11" s="17" t="s">
        <v>32</v>
      </c>
      <c r="B11" s="18">
        <v>5</v>
      </c>
      <c r="C11" s="18">
        <v>7</v>
      </c>
      <c r="D11" s="18">
        <v>6</v>
      </c>
    </row>
    <row r="12" spans="1:6" ht="18.600000000000001" thickBot="1" x14ac:dyDescent="0.3">
      <c r="A12" s="15" t="s">
        <v>33</v>
      </c>
      <c r="B12" s="16">
        <v>6</v>
      </c>
      <c r="C12" s="16">
        <v>6</v>
      </c>
      <c r="D12" s="16">
        <v>4</v>
      </c>
    </row>
    <row r="13" spans="1:6" ht="18.600000000000001" thickBot="1" x14ac:dyDescent="0.3">
      <c r="A13" s="17" t="s">
        <v>34</v>
      </c>
      <c r="B13" s="18">
        <v>7</v>
      </c>
      <c r="C13" s="18">
        <v>5</v>
      </c>
      <c r="D13" s="18">
        <v>4</v>
      </c>
    </row>
    <row r="27" spans="5:7" x14ac:dyDescent="0.25">
      <c r="E27" t="s">
        <v>4</v>
      </c>
      <c r="F27" t="s">
        <v>4</v>
      </c>
      <c r="G27" t="s">
        <v>4</v>
      </c>
    </row>
    <row r="28" spans="5:7" x14ac:dyDescent="0.25">
      <c r="E28" t="s">
        <v>4</v>
      </c>
      <c r="F28" t="s">
        <v>4</v>
      </c>
      <c r="G28" t="s">
        <v>4</v>
      </c>
    </row>
    <row r="29" spans="5:7" x14ac:dyDescent="0.25">
      <c r="E29" t="s">
        <v>4</v>
      </c>
      <c r="F29" t="s">
        <v>4</v>
      </c>
      <c r="G29" t="s">
        <v>13</v>
      </c>
    </row>
    <row r="30" spans="5:7" x14ac:dyDescent="0.25">
      <c r="E30" t="s">
        <v>4</v>
      </c>
      <c r="F30" t="s">
        <v>4</v>
      </c>
      <c r="G30" t="s">
        <v>4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7"/>
  <sheetViews>
    <sheetView workbookViewId="0">
      <selection activeCell="L22" sqref="L22"/>
    </sheetView>
  </sheetViews>
  <sheetFormatPr defaultRowHeight="13.8" x14ac:dyDescent="0.25"/>
  <cols>
    <col min="5" max="5" width="13.19921875" customWidth="1"/>
  </cols>
  <sheetData>
    <row r="1" spans="1:4" ht="18" x14ac:dyDescent="0.25">
      <c r="A1" s="11" t="s">
        <v>35</v>
      </c>
      <c r="B1" s="13" t="s">
        <v>37</v>
      </c>
      <c r="C1" s="13" t="s">
        <v>37</v>
      </c>
      <c r="D1" s="13" t="s">
        <v>37</v>
      </c>
    </row>
    <row r="2" spans="1:4" ht="18.600000000000001" thickBot="1" x14ac:dyDescent="0.3">
      <c r="A2" s="12" t="s">
        <v>36</v>
      </c>
      <c r="B2" s="14" t="s">
        <v>38</v>
      </c>
      <c r="C2" s="14" t="s">
        <v>39</v>
      </c>
      <c r="D2" s="14" t="s">
        <v>40</v>
      </c>
    </row>
    <row r="3" spans="1:4" ht="18.600000000000001" thickBot="1" x14ac:dyDescent="0.3">
      <c r="A3" s="15" t="s">
        <v>41</v>
      </c>
      <c r="B3" s="16">
        <v>13</v>
      </c>
      <c r="C3" s="16">
        <v>11</v>
      </c>
      <c r="D3" s="16">
        <v>13</v>
      </c>
    </row>
    <row r="4" spans="1:4" ht="18.600000000000001" thickBot="1" x14ac:dyDescent="0.3">
      <c r="A4" s="17" t="s">
        <v>42</v>
      </c>
      <c r="B4" s="18">
        <v>11</v>
      </c>
      <c r="C4" s="18">
        <v>13</v>
      </c>
      <c r="D4" s="18">
        <v>17</v>
      </c>
    </row>
    <row r="5" spans="1:4" ht="18.600000000000001" thickBot="1" x14ac:dyDescent="0.3">
      <c r="A5" s="15" t="s">
        <v>43</v>
      </c>
      <c r="B5" s="16">
        <v>13</v>
      </c>
      <c r="C5" s="16">
        <v>17</v>
      </c>
      <c r="D5" s="16">
        <v>12</v>
      </c>
    </row>
    <row r="24" spans="5:7" x14ac:dyDescent="0.25">
      <c r="E24" t="s">
        <v>4</v>
      </c>
      <c r="F24" t="s">
        <v>4</v>
      </c>
      <c r="G24" t="s">
        <v>4</v>
      </c>
    </row>
    <row r="25" spans="5:7" x14ac:dyDescent="0.25">
      <c r="E25" t="s">
        <v>4</v>
      </c>
      <c r="F25" t="s">
        <v>4</v>
      </c>
      <c r="G25" t="s">
        <v>4</v>
      </c>
    </row>
    <row r="26" spans="5:7" x14ac:dyDescent="0.25">
      <c r="E26" t="s">
        <v>4</v>
      </c>
      <c r="F26" t="s">
        <v>4</v>
      </c>
      <c r="G26" t="s">
        <v>13</v>
      </c>
    </row>
    <row r="27" spans="5:7" x14ac:dyDescent="0.25">
      <c r="E27" t="s">
        <v>4</v>
      </c>
      <c r="F27" t="s">
        <v>4</v>
      </c>
      <c r="G27" t="s">
        <v>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opLeftCell="A25" zoomScale="110" zoomScaleNormal="110" workbookViewId="0">
      <selection activeCell="A35" sqref="A35:T46"/>
    </sheetView>
  </sheetViews>
  <sheetFormatPr defaultRowHeight="13.8" x14ac:dyDescent="0.25"/>
  <cols>
    <col min="1" max="1" width="4" bestFit="1" customWidth="1"/>
    <col min="2" max="2" width="6.59765625" style="19" customWidth="1"/>
    <col min="4" max="4" width="8.59765625" customWidth="1"/>
    <col min="5" max="5" width="9.8984375" customWidth="1"/>
    <col min="6" max="6" width="7.19921875" customWidth="1"/>
    <col min="8" max="8" width="7.19921875" customWidth="1"/>
    <col min="10" max="10" width="7.19921875" customWidth="1"/>
    <col min="12" max="12" width="7.19921875" customWidth="1"/>
    <col min="14" max="14" width="7.19921875" customWidth="1"/>
    <col min="16" max="16" width="7.19921875" customWidth="1"/>
    <col min="18" max="18" width="7.19921875" customWidth="1"/>
    <col min="20" max="20" width="7.19921875" customWidth="1"/>
  </cols>
  <sheetData>
    <row r="1" spans="1:20" ht="18" x14ac:dyDescent="0.35">
      <c r="A1" s="67" t="s">
        <v>3</v>
      </c>
      <c r="B1" s="30" t="s">
        <v>51</v>
      </c>
      <c r="C1" s="67" t="s">
        <v>5</v>
      </c>
      <c r="D1" s="67"/>
      <c r="E1" s="67" t="s">
        <v>8</v>
      </c>
      <c r="F1" s="67"/>
      <c r="G1" s="67" t="s">
        <v>7</v>
      </c>
      <c r="H1" s="67"/>
      <c r="I1" s="67" t="s">
        <v>49</v>
      </c>
      <c r="J1" s="67"/>
      <c r="K1" s="67" t="s">
        <v>12</v>
      </c>
      <c r="L1" s="67"/>
      <c r="M1" s="67" t="s">
        <v>50</v>
      </c>
      <c r="N1" s="67"/>
      <c r="O1" s="67" t="s">
        <v>9</v>
      </c>
      <c r="P1" s="67"/>
      <c r="Q1" s="67" t="s">
        <v>11</v>
      </c>
      <c r="R1" s="67"/>
      <c r="S1" s="67" t="s">
        <v>6</v>
      </c>
      <c r="T1" s="67"/>
    </row>
    <row r="2" spans="1:20" ht="18" x14ac:dyDescent="0.35">
      <c r="A2" s="67"/>
      <c r="B2" s="30" t="s">
        <v>52</v>
      </c>
      <c r="C2" s="30" t="s">
        <v>53</v>
      </c>
      <c r="D2" s="30" t="s">
        <v>54</v>
      </c>
      <c r="E2" s="30" t="s">
        <v>53</v>
      </c>
      <c r="F2" s="30" t="s">
        <v>54</v>
      </c>
      <c r="G2" s="30" t="s">
        <v>53</v>
      </c>
      <c r="H2" s="30" t="s">
        <v>54</v>
      </c>
      <c r="I2" s="30" t="s">
        <v>53</v>
      </c>
      <c r="J2" s="30" t="s">
        <v>54</v>
      </c>
      <c r="K2" s="30" t="s">
        <v>53</v>
      </c>
      <c r="L2" s="30" t="s">
        <v>54</v>
      </c>
      <c r="M2" s="30" t="s">
        <v>53</v>
      </c>
      <c r="N2" s="30" t="s">
        <v>54</v>
      </c>
      <c r="O2" s="30" t="s">
        <v>53</v>
      </c>
      <c r="P2" s="30" t="s">
        <v>54</v>
      </c>
      <c r="Q2" s="30" t="s">
        <v>53</v>
      </c>
      <c r="R2" s="30" t="s">
        <v>54</v>
      </c>
      <c r="S2" s="30" t="s">
        <v>53</v>
      </c>
      <c r="T2" s="30" t="s">
        <v>54</v>
      </c>
    </row>
    <row r="3" spans="1:20" ht="18" x14ac:dyDescent="0.35">
      <c r="A3" s="30" t="s">
        <v>29</v>
      </c>
      <c r="B3" s="31">
        <v>7</v>
      </c>
      <c r="C3" s="31">
        <v>4</v>
      </c>
      <c r="D3" s="32">
        <f t="shared" ref="D3:D12" si="0">C3*100/B3</f>
        <v>57.142857142857146</v>
      </c>
      <c r="E3" s="31">
        <v>5</v>
      </c>
      <c r="F3" s="32">
        <f t="shared" ref="F3:F12" si="1">E3*100/B3</f>
        <v>71.428571428571431</v>
      </c>
      <c r="G3" s="31">
        <v>6</v>
      </c>
      <c r="H3" s="32">
        <f t="shared" ref="H3:H12" si="2">G3*100/B3</f>
        <v>85.714285714285708</v>
      </c>
      <c r="I3" s="31">
        <v>4</v>
      </c>
      <c r="J3" s="32">
        <f t="shared" ref="J3:J12" si="3">I3*100/B3</f>
        <v>57.142857142857146</v>
      </c>
      <c r="K3" s="31">
        <v>1</v>
      </c>
      <c r="L3" s="32">
        <f t="shared" ref="L3:L12" si="4">K3*100/B3</f>
        <v>14.285714285714286</v>
      </c>
      <c r="M3" s="31">
        <v>4</v>
      </c>
      <c r="N3" s="32">
        <f t="shared" ref="N3:N12" si="5">M3*100/B3</f>
        <v>57.142857142857146</v>
      </c>
      <c r="O3" s="31">
        <v>7</v>
      </c>
      <c r="P3" s="32">
        <f t="shared" ref="P3:P12" si="6">O3*100/B3</f>
        <v>100</v>
      </c>
      <c r="Q3" s="31">
        <v>7</v>
      </c>
      <c r="R3" s="32">
        <f t="shared" ref="R3:R12" si="7">Q3*100/B3</f>
        <v>100</v>
      </c>
      <c r="S3" s="31">
        <v>1</v>
      </c>
      <c r="T3" s="32">
        <f t="shared" ref="T3:T12" si="8">S3*100/B3</f>
        <v>14.285714285714286</v>
      </c>
    </row>
    <row r="4" spans="1:20" ht="18" x14ac:dyDescent="0.35">
      <c r="A4" s="30" t="s">
        <v>30</v>
      </c>
      <c r="B4" s="31">
        <v>11</v>
      </c>
      <c r="C4" s="31">
        <v>3</v>
      </c>
      <c r="D4" s="32">
        <f t="shared" si="0"/>
        <v>27.272727272727273</v>
      </c>
      <c r="E4" s="31">
        <v>2</v>
      </c>
      <c r="F4" s="32">
        <f t="shared" si="1"/>
        <v>18.181818181818183</v>
      </c>
      <c r="G4" s="31">
        <v>3</v>
      </c>
      <c r="H4" s="32">
        <f t="shared" si="2"/>
        <v>27.272727272727273</v>
      </c>
      <c r="I4" s="31">
        <v>3</v>
      </c>
      <c r="J4" s="32">
        <f t="shared" si="3"/>
        <v>27.272727272727273</v>
      </c>
      <c r="K4" s="31">
        <v>3</v>
      </c>
      <c r="L4" s="32">
        <f t="shared" si="4"/>
        <v>27.272727272727273</v>
      </c>
      <c r="M4" s="31">
        <v>7</v>
      </c>
      <c r="N4" s="32">
        <f t="shared" si="5"/>
        <v>63.636363636363633</v>
      </c>
      <c r="O4" s="31">
        <v>8</v>
      </c>
      <c r="P4" s="32">
        <f t="shared" si="6"/>
        <v>72.727272727272734</v>
      </c>
      <c r="Q4" s="31">
        <v>11</v>
      </c>
      <c r="R4" s="32">
        <f t="shared" si="7"/>
        <v>100</v>
      </c>
      <c r="S4" s="31">
        <v>0</v>
      </c>
      <c r="T4" s="32">
        <f t="shared" si="8"/>
        <v>0</v>
      </c>
    </row>
    <row r="5" spans="1:20" ht="18" x14ac:dyDescent="0.35">
      <c r="A5" s="30" t="s">
        <v>31</v>
      </c>
      <c r="B5" s="31">
        <v>14</v>
      </c>
      <c r="C5" s="31">
        <v>4</v>
      </c>
      <c r="D5" s="32">
        <f t="shared" si="0"/>
        <v>28.571428571428573</v>
      </c>
      <c r="E5" s="31">
        <v>4</v>
      </c>
      <c r="F5" s="32">
        <f t="shared" si="1"/>
        <v>28.571428571428573</v>
      </c>
      <c r="G5" s="31">
        <v>2</v>
      </c>
      <c r="H5" s="32">
        <f t="shared" si="2"/>
        <v>14.285714285714286</v>
      </c>
      <c r="I5" s="31">
        <v>6</v>
      </c>
      <c r="J5" s="32">
        <f t="shared" si="3"/>
        <v>42.857142857142854</v>
      </c>
      <c r="K5" s="33">
        <v>4</v>
      </c>
      <c r="L5" s="32">
        <f t="shared" si="4"/>
        <v>28.571428571428573</v>
      </c>
      <c r="M5" s="33">
        <v>14</v>
      </c>
      <c r="N5" s="32">
        <f t="shared" si="5"/>
        <v>100</v>
      </c>
      <c r="O5" s="33">
        <v>14</v>
      </c>
      <c r="P5" s="32">
        <f t="shared" si="6"/>
        <v>100</v>
      </c>
      <c r="Q5" s="33">
        <v>11</v>
      </c>
      <c r="R5" s="32">
        <f t="shared" si="7"/>
        <v>78.571428571428569</v>
      </c>
      <c r="S5" s="33">
        <v>0</v>
      </c>
      <c r="T5" s="32">
        <f t="shared" si="8"/>
        <v>0</v>
      </c>
    </row>
    <row r="6" spans="1:20" ht="18" x14ac:dyDescent="0.35">
      <c r="A6" s="30" t="s">
        <v>32</v>
      </c>
      <c r="B6" s="31">
        <v>4</v>
      </c>
      <c r="C6" s="31">
        <v>3</v>
      </c>
      <c r="D6" s="32">
        <f t="shared" si="0"/>
        <v>75</v>
      </c>
      <c r="E6" s="31">
        <v>3</v>
      </c>
      <c r="F6" s="32">
        <f t="shared" si="1"/>
        <v>75</v>
      </c>
      <c r="G6" s="31">
        <v>3</v>
      </c>
      <c r="H6" s="32">
        <f t="shared" si="2"/>
        <v>75</v>
      </c>
      <c r="I6" s="31">
        <v>4</v>
      </c>
      <c r="J6" s="32">
        <f t="shared" si="3"/>
        <v>100</v>
      </c>
      <c r="K6" s="31">
        <v>4</v>
      </c>
      <c r="L6" s="32">
        <f t="shared" si="4"/>
        <v>100</v>
      </c>
      <c r="M6" s="31">
        <v>4</v>
      </c>
      <c r="N6" s="32">
        <f t="shared" si="5"/>
        <v>100</v>
      </c>
      <c r="O6" s="31">
        <v>4</v>
      </c>
      <c r="P6" s="32">
        <f t="shared" si="6"/>
        <v>100</v>
      </c>
      <c r="Q6" s="31">
        <v>4</v>
      </c>
      <c r="R6" s="32">
        <f t="shared" si="7"/>
        <v>100</v>
      </c>
      <c r="S6" s="31">
        <v>3</v>
      </c>
      <c r="T6" s="32">
        <f t="shared" si="8"/>
        <v>75</v>
      </c>
    </row>
    <row r="7" spans="1:20" ht="18" x14ac:dyDescent="0.35">
      <c r="A7" s="30" t="s">
        <v>33</v>
      </c>
      <c r="B7" s="31">
        <v>6</v>
      </c>
      <c r="C7" s="31">
        <v>6</v>
      </c>
      <c r="D7" s="32">
        <f t="shared" si="0"/>
        <v>100</v>
      </c>
      <c r="E7" s="31">
        <v>6</v>
      </c>
      <c r="F7" s="32">
        <f t="shared" si="1"/>
        <v>100</v>
      </c>
      <c r="G7" s="31">
        <v>6</v>
      </c>
      <c r="H7" s="32">
        <f t="shared" si="2"/>
        <v>100</v>
      </c>
      <c r="I7" s="31">
        <v>6</v>
      </c>
      <c r="J7" s="32">
        <f t="shared" si="3"/>
        <v>100</v>
      </c>
      <c r="K7" s="31">
        <v>6</v>
      </c>
      <c r="L7" s="32">
        <f t="shared" si="4"/>
        <v>100</v>
      </c>
      <c r="M7" s="31">
        <v>6</v>
      </c>
      <c r="N7" s="32">
        <f t="shared" si="5"/>
        <v>100</v>
      </c>
      <c r="O7" s="31">
        <v>6</v>
      </c>
      <c r="P7" s="32">
        <f t="shared" si="6"/>
        <v>100</v>
      </c>
      <c r="Q7" s="31">
        <v>6</v>
      </c>
      <c r="R7" s="32">
        <f t="shared" si="7"/>
        <v>100</v>
      </c>
      <c r="S7" s="31">
        <v>5</v>
      </c>
      <c r="T7" s="32">
        <f t="shared" si="8"/>
        <v>83.333333333333329</v>
      </c>
    </row>
    <row r="8" spans="1:20" ht="18" x14ac:dyDescent="0.35">
      <c r="A8" s="30" t="s">
        <v>34</v>
      </c>
      <c r="B8" s="31">
        <v>5</v>
      </c>
      <c r="C8" s="31">
        <v>4</v>
      </c>
      <c r="D8" s="32">
        <f t="shared" si="0"/>
        <v>80</v>
      </c>
      <c r="E8" s="31">
        <v>2</v>
      </c>
      <c r="F8" s="32">
        <f t="shared" si="1"/>
        <v>40</v>
      </c>
      <c r="G8" s="31">
        <v>4</v>
      </c>
      <c r="H8" s="32">
        <f t="shared" si="2"/>
        <v>80</v>
      </c>
      <c r="I8" s="31">
        <v>2</v>
      </c>
      <c r="J8" s="32">
        <f t="shared" si="3"/>
        <v>40</v>
      </c>
      <c r="K8" s="31">
        <v>1</v>
      </c>
      <c r="L8" s="32">
        <f t="shared" si="4"/>
        <v>20</v>
      </c>
      <c r="M8" s="31">
        <v>5</v>
      </c>
      <c r="N8" s="32">
        <f t="shared" si="5"/>
        <v>100</v>
      </c>
      <c r="O8" s="31">
        <v>5</v>
      </c>
      <c r="P8" s="32">
        <f t="shared" si="6"/>
        <v>100</v>
      </c>
      <c r="Q8" s="31">
        <v>5</v>
      </c>
      <c r="R8" s="32">
        <f t="shared" si="7"/>
        <v>100</v>
      </c>
      <c r="S8" s="31">
        <v>0</v>
      </c>
      <c r="T8" s="32">
        <f t="shared" si="8"/>
        <v>0</v>
      </c>
    </row>
    <row r="9" spans="1:20" ht="18" x14ac:dyDescent="0.35">
      <c r="A9" s="30" t="s">
        <v>41</v>
      </c>
      <c r="B9" s="31"/>
      <c r="C9" s="31"/>
      <c r="D9" s="32"/>
      <c r="E9" s="31"/>
      <c r="F9" s="32"/>
      <c r="G9" s="31"/>
      <c r="H9" s="32"/>
      <c r="I9" s="31"/>
      <c r="J9" s="32"/>
      <c r="K9" s="31"/>
      <c r="L9" s="32"/>
      <c r="M9" s="31"/>
      <c r="N9" s="32"/>
      <c r="O9" s="31"/>
      <c r="P9" s="32"/>
      <c r="Q9" s="31"/>
      <c r="R9" s="32"/>
      <c r="S9" s="31"/>
      <c r="T9" s="32"/>
    </row>
    <row r="10" spans="1:20" ht="18" x14ac:dyDescent="0.35">
      <c r="A10" s="30" t="s">
        <v>42</v>
      </c>
      <c r="B10" s="31"/>
      <c r="C10" s="31"/>
      <c r="D10" s="32"/>
      <c r="E10" s="31"/>
      <c r="F10" s="32"/>
      <c r="G10" s="31"/>
      <c r="H10" s="32"/>
      <c r="I10" s="31"/>
      <c r="J10" s="32"/>
      <c r="K10" s="31"/>
      <c r="L10" s="32"/>
      <c r="M10" s="31"/>
      <c r="N10" s="32"/>
      <c r="O10" s="31"/>
      <c r="P10" s="32"/>
      <c r="Q10" s="31"/>
      <c r="R10" s="32"/>
      <c r="S10" s="31"/>
      <c r="T10" s="32"/>
    </row>
    <row r="11" spans="1:20" ht="18" x14ac:dyDescent="0.35">
      <c r="A11" s="30" t="s">
        <v>43</v>
      </c>
      <c r="B11" s="31"/>
      <c r="C11" s="31"/>
      <c r="D11" s="32"/>
      <c r="E11" s="31"/>
      <c r="F11" s="32"/>
      <c r="G11" s="31"/>
      <c r="H11" s="32"/>
      <c r="I11" s="31"/>
      <c r="J11" s="32"/>
      <c r="K11" s="31"/>
      <c r="L11" s="32"/>
      <c r="M11" s="31"/>
      <c r="N11" s="32"/>
      <c r="O11" s="31"/>
      <c r="P11" s="32"/>
      <c r="Q11" s="31"/>
      <c r="R11" s="32"/>
      <c r="S11" s="31"/>
      <c r="T11" s="32"/>
    </row>
    <row r="12" spans="1:20" ht="21" x14ac:dyDescent="0.4">
      <c r="A12" s="39" t="s">
        <v>26</v>
      </c>
      <c r="B12" s="38">
        <f>SUM(B3:B11)</f>
        <v>47</v>
      </c>
      <c r="C12" s="38">
        <f>SUM(C3:C11)</f>
        <v>24</v>
      </c>
      <c r="D12" s="32">
        <f t="shared" si="0"/>
        <v>51.063829787234042</v>
      </c>
      <c r="E12" s="38">
        <f>SUM(E3:E11)</f>
        <v>22</v>
      </c>
      <c r="F12" s="32">
        <f t="shared" si="1"/>
        <v>46.808510638297875</v>
      </c>
      <c r="G12" s="38">
        <f>SUM(G3:G11)</f>
        <v>24</v>
      </c>
      <c r="H12" s="32">
        <f t="shared" si="2"/>
        <v>51.063829787234042</v>
      </c>
      <c r="I12" s="38">
        <f>SUM(I3:I11)</f>
        <v>25</v>
      </c>
      <c r="J12" s="32">
        <f t="shared" si="3"/>
        <v>53.191489361702125</v>
      </c>
      <c r="K12" s="38">
        <f>SUM(K3:K11)</f>
        <v>19</v>
      </c>
      <c r="L12" s="32">
        <f t="shared" si="4"/>
        <v>40.425531914893618</v>
      </c>
      <c r="M12" s="38">
        <f>SUM(M3:M11)</f>
        <v>40</v>
      </c>
      <c r="N12" s="32">
        <f t="shared" si="5"/>
        <v>85.106382978723403</v>
      </c>
      <c r="O12" s="38">
        <f>SUM(O3:O11)</f>
        <v>44</v>
      </c>
      <c r="P12" s="32">
        <f t="shared" si="6"/>
        <v>93.61702127659575</v>
      </c>
      <c r="Q12" s="38">
        <f>SUM(Q3:Q11)</f>
        <v>44</v>
      </c>
      <c r="R12" s="32">
        <f t="shared" si="7"/>
        <v>93.61702127659575</v>
      </c>
      <c r="S12" s="38">
        <f>SUM(S3:S11)</f>
        <v>9</v>
      </c>
      <c r="T12" s="32">
        <f t="shared" si="8"/>
        <v>19.148936170212767</v>
      </c>
    </row>
    <row r="13" spans="1:20" ht="18" x14ac:dyDescent="0.35">
      <c r="A13" s="65" t="s">
        <v>55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20" ht="18" x14ac:dyDescent="0.35">
      <c r="A14" s="65" t="s">
        <v>56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</row>
    <row r="15" spans="1:20" ht="21" x14ac:dyDescent="0.4">
      <c r="A15" s="64" t="s">
        <v>3</v>
      </c>
      <c r="B15" s="35" t="s">
        <v>51</v>
      </c>
      <c r="C15" s="66" t="s">
        <v>5</v>
      </c>
      <c r="D15" s="66" t="s">
        <v>8</v>
      </c>
      <c r="E15" s="66" t="s">
        <v>7</v>
      </c>
      <c r="F15" s="66" t="s">
        <v>57</v>
      </c>
      <c r="G15" s="66" t="s">
        <v>58</v>
      </c>
      <c r="H15" s="66" t="s">
        <v>10</v>
      </c>
      <c r="I15" s="66" t="s">
        <v>9</v>
      </c>
      <c r="J15" s="66" t="s">
        <v>59</v>
      </c>
      <c r="K15" s="66" t="s">
        <v>60</v>
      </c>
    </row>
    <row r="16" spans="1:20" ht="21" x14ac:dyDescent="0.4">
      <c r="A16" s="64"/>
      <c r="B16" s="36" t="s">
        <v>52</v>
      </c>
      <c r="C16" s="66"/>
      <c r="D16" s="66"/>
      <c r="E16" s="66"/>
      <c r="F16" s="66"/>
      <c r="G16" s="66"/>
      <c r="H16" s="66"/>
      <c r="I16" s="66"/>
      <c r="J16" s="66"/>
      <c r="K16" s="66"/>
    </row>
    <row r="17" spans="1:11" ht="24" x14ac:dyDescent="0.55000000000000004">
      <c r="A17" s="27" t="str">
        <f t="shared" ref="A17:B22" si="9">A3</f>
        <v>ป.๑</v>
      </c>
      <c r="B17" s="38">
        <f t="shared" si="9"/>
        <v>7</v>
      </c>
      <c r="C17" s="40">
        <f t="shared" ref="C17:C22" si="10">D3</f>
        <v>57.142857142857146</v>
      </c>
      <c r="D17" s="40">
        <f t="shared" ref="D17:D22" si="11">F3</f>
        <v>71.428571428571431</v>
      </c>
      <c r="E17" s="40">
        <f t="shared" ref="E17:E22" si="12">H3</f>
        <v>85.714285714285708</v>
      </c>
      <c r="F17" s="40">
        <f t="shared" ref="F17:F22" si="13">J3</f>
        <v>57.142857142857146</v>
      </c>
      <c r="G17" s="40">
        <f t="shared" ref="G17:G22" si="14">L3</f>
        <v>14.285714285714286</v>
      </c>
      <c r="H17" s="40">
        <f t="shared" ref="H17:H22" si="15">N3</f>
        <v>57.142857142857146</v>
      </c>
      <c r="I17" s="40">
        <f t="shared" ref="I17:I22" si="16">P3</f>
        <v>100</v>
      </c>
      <c r="J17" s="40">
        <f t="shared" ref="J17:J22" si="17">R3</f>
        <v>100</v>
      </c>
      <c r="K17" s="40">
        <f t="shared" ref="K17:K22" si="18">T3</f>
        <v>14.285714285714286</v>
      </c>
    </row>
    <row r="18" spans="1:11" ht="24" x14ac:dyDescent="0.55000000000000004">
      <c r="A18" s="27" t="str">
        <f t="shared" si="9"/>
        <v>ป.๒</v>
      </c>
      <c r="B18" s="38">
        <f t="shared" si="9"/>
        <v>11</v>
      </c>
      <c r="C18" s="40">
        <f t="shared" si="10"/>
        <v>27.272727272727273</v>
      </c>
      <c r="D18" s="40">
        <f t="shared" si="11"/>
        <v>18.181818181818183</v>
      </c>
      <c r="E18" s="40">
        <f t="shared" si="12"/>
        <v>27.272727272727273</v>
      </c>
      <c r="F18" s="40">
        <f t="shared" si="13"/>
        <v>27.272727272727273</v>
      </c>
      <c r="G18" s="40">
        <f t="shared" si="14"/>
        <v>27.272727272727273</v>
      </c>
      <c r="H18" s="40">
        <f t="shared" si="15"/>
        <v>63.636363636363633</v>
      </c>
      <c r="I18" s="40">
        <f t="shared" si="16"/>
        <v>72.727272727272734</v>
      </c>
      <c r="J18" s="40">
        <f t="shared" si="17"/>
        <v>100</v>
      </c>
      <c r="K18" s="40">
        <f t="shared" si="18"/>
        <v>0</v>
      </c>
    </row>
    <row r="19" spans="1:11" ht="24" x14ac:dyDescent="0.55000000000000004">
      <c r="A19" s="27" t="str">
        <f t="shared" si="9"/>
        <v>ป.๓</v>
      </c>
      <c r="B19" s="38">
        <f t="shared" si="9"/>
        <v>14</v>
      </c>
      <c r="C19" s="40">
        <f t="shared" si="10"/>
        <v>28.571428571428573</v>
      </c>
      <c r="D19" s="40">
        <f t="shared" si="11"/>
        <v>28.571428571428573</v>
      </c>
      <c r="E19" s="40">
        <f t="shared" si="12"/>
        <v>14.285714285714286</v>
      </c>
      <c r="F19" s="40">
        <f t="shared" si="13"/>
        <v>42.857142857142854</v>
      </c>
      <c r="G19" s="40">
        <f t="shared" si="14"/>
        <v>28.571428571428573</v>
      </c>
      <c r="H19" s="40">
        <f t="shared" si="15"/>
        <v>100</v>
      </c>
      <c r="I19" s="40">
        <f t="shared" si="16"/>
        <v>100</v>
      </c>
      <c r="J19" s="40">
        <f t="shared" si="17"/>
        <v>78.571428571428569</v>
      </c>
      <c r="K19" s="40">
        <f t="shared" si="18"/>
        <v>0</v>
      </c>
    </row>
    <row r="20" spans="1:11" ht="24" x14ac:dyDescent="0.55000000000000004">
      <c r="A20" s="27" t="str">
        <f t="shared" si="9"/>
        <v>ป.๔</v>
      </c>
      <c r="B20" s="38">
        <f t="shared" si="9"/>
        <v>4</v>
      </c>
      <c r="C20" s="40">
        <f t="shared" si="10"/>
        <v>75</v>
      </c>
      <c r="D20" s="40">
        <f t="shared" si="11"/>
        <v>75</v>
      </c>
      <c r="E20" s="40">
        <f t="shared" si="12"/>
        <v>75</v>
      </c>
      <c r="F20" s="40">
        <f t="shared" si="13"/>
        <v>100</v>
      </c>
      <c r="G20" s="40">
        <f t="shared" si="14"/>
        <v>100</v>
      </c>
      <c r="H20" s="40">
        <f t="shared" si="15"/>
        <v>100</v>
      </c>
      <c r="I20" s="40">
        <f t="shared" si="16"/>
        <v>100</v>
      </c>
      <c r="J20" s="40">
        <f t="shared" si="17"/>
        <v>100</v>
      </c>
      <c r="K20" s="40">
        <f t="shared" si="18"/>
        <v>75</v>
      </c>
    </row>
    <row r="21" spans="1:11" ht="21" x14ac:dyDescent="0.4">
      <c r="A21" s="27" t="str">
        <f t="shared" si="9"/>
        <v>ป.๕</v>
      </c>
      <c r="B21" s="38">
        <f t="shared" si="9"/>
        <v>6</v>
      </c>
      <c r="C21" s="40">
        <f t="shared" si="10"/>
        <v>100</v>
      </c>
      <c r="D21" s="40">
        <f t="shared" si="11"/>
        <v>100</v>
      </c>
      <c r="E21" s="40">
        <f t="shared" si="12"/>
        <v>100</v>
      </c>
      <c r="F21" s="40">
        <f t="shared" si="13"/>
        <v>100</v>
      </c>
      <c r="G21" s="40">
        <f t="shared" si="14"/>
        <v>100</v>
      </c>
      <c r="H21" s="40">
        <f t="shared" si="15"/>
        <v>100</v>
      </c>
      <c r="I21" s="40">
        <f t="shared" si="16"/>
        <v>100</v>
      </c>
      <c r="J21" s="40">
        <f t="shared" si="17"/>
        <v>100</v>
      </c>
      <c r="K21" s="40">
        <f t="shared" si="18"/>
        <v>83.333333333333329</v>
      </c>
    </row>
    <row r="22" spans="1:11" ht="21" x14ac:dyDescent="0.4">
      <c r="A22" s="27" t="str">
        <f t="shared" si="9"/>
        <v>ป.๖</v>
      </c>
      <c r="B22" s="38">
        <f t="shared" si="9"/>
        <v>5</v>
      </c>
      <c r="C22" s="40">
        <f t="shared" si="10"/>
        <v>80</v>
      </c>
      <c r="D22" s="40">
        <f t="shared" si="11"/>
        <v>40</v>
      </c>
      <c r="E22" s="40">
        <f t="shared" si="12"/>
        <v>80</v>
      </c>
      <c r="F22" s="40">
        <f t="shared" si="13"/>
        <v>40</v>
      </c>
      <c r="G22" s="40">
        <f t="shared" si="14"/>
        <v>20</v>
      </c>
      <c r="H22" s="40">
        <f t="shared" si="15"/>
        <v>100</v>
      </c>
      <c r="I22" s="40">
        <f t="shared" si="16"/>
        <v>100</v>
      </c>
      <c r="J22" s="40">
        <f t="shared" si="17"/>
        <v>100</v>
      </c>
      <c r="K22" s="40">
        <f t="shared" si="18"/>
        <v>0</v>
      </c>
    </row>
    <row r="23" spans="1:11" ht="21" x14ac:dyDescent="0.4">
      <c r="A23" s="27" t="str">
        <f>A9</f>
        <v>ม.๑</v>
      </c>
      <c r="B23" s="38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21" x14ac:dyDescent="0.4">
      <c r="A24" s="27" t="str">
        <f>A10</f>
        <v>ม.๒</v>
      </c>
      <c r="B24" s="38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21" x14ac:dyDescent="0.4">
      <c r="A25" s="27" t="str">
        <f>A11</f>
        <v>ม.๓</v>
      </c>
      <c r="B25" s="38"/>
      <c r="C25" s="40"/>
      <c r="D25" s="40"/>
      <c r="E25" s="40"/>
      <c r="F25" s="40"/>
      <c r="G25" s="40"/>
      <c r="H25" s="40"/>
      <c r="I25" s="40"/>
      <c r="J25" s="40"/>
      <c r="K25" s="40"/>
    </row>
    <row r="26" spans="1:11" ht="21" x14ac:dyDescent="0.4">
      <c r="A26" s="27" t="str">
        <f t="shared" ref="A26:B26" si="19">A12</f>
        <v>รวม</v>
      </c>
      <c r="B26" s="38">
        <f t="shared" si="19"/>
        <v>47</v>
      </c>
      <c r="C26" s="40">
        <f t="shared" ref="C26" si="20">D12</f>
        <v>51.063829787234042</v>
      </c>
      <c r="D26" s="40">
        <f t="shared" ref="D26" si="21">F12</f>
        <v>46.808510638297875</v>
      </c>
      <c r="E26" s="40">
        <f t="shared" ref="E26" si="22">H12</f>
        <v>51.063829787234042</v>
      </c>
      <c r="F26" s="40">
        <f t="shared" ref="F26" si="23">J12</f>
        <v>53.191489361702125</v>
      </c>
      <c r="G26" s="40">
        <f t="shared" ref="G26" si="24">L12</f>
        <v>40.425531914893618</v>
      </c>
      <c r="H26" s="40">
        <f t="shared" ref="H26" si="25">N12</f>
        <v>85.106382978723403</v>
      </c>
      <c r="I26" s="40">
        <f t="shared" ref="I26" si="26">P12</f>
        <v>93.61702127659575</v>
      </c>
      <c r="J26" s="40">
        <f t="shared" ref="J26" si="27">R12</f>
        <v>93.61702127659575</v>
      </c>
      <c r="K26" s="40">
        <f t="shared" ref="K26" si="28">T12</f>
        <v>19.148936170212767</v>
      </c>
    </row>
  </sheetData>
  <mergeCells count="22">
    <mergeCell ref="K1:L1"/>
    <mergeCell ref="M1:N1"/>
    <mergeCell ref="O1:P1"/>
    <mergeCell ref="Q1:R1"/>
    <mergeCell ref="S1:T1"/>
    <mergeCell ref="A1:A2"/>
    <mergeCell ref="C1:D1"/>
    <mergeCell ref="E1:F1"/>
    <mergeCell ref="G1:H1"/>
    <mergeCell ref="I1:J1"/>
    <mergeCell ref="A15:A16"/>
    <mergeCell ref="A13:K13"/>
    <mergeCell ref="A14:K14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5"/>
  <sheetViews>
    <sheetView workbookViewId="0">
      <selection activeCell="N22" sqref="N22"/>
    </sheetView>
  </sheetViews>
  <sheetFormatPr defaultRowHeight="13.8" x14ac:dyDescent="0.25"/>
  <cols>
    <col min="1" max="1" width="13.19921875" customWidth="1"/>
    <col min="3" max="3" width="11.59765625" customWidth="1"/>
    <col min="5" max="5" width="12.5" customWidth="1"/>
  </cols>
  <sheetData>
    <row r="1" spans="1:5" ht="21" x14ac:dyDescent="0.4">
      <c r="A1" s="34" t="s">
        <v>61</v>
      </c>
      <c r="B1" s="34"/>
      <c r="C1" s="34"/>
      <c r="D1" s="34"/>
      <c r="E1" s="34"/>
    </row>
    <row r="2" spans="1:5" ht="21" x14ac:dyDescent="0.4">
      <c r="A2" s="27" t="s">
        <v>62</v>
      </c>
      <c r="B2" s="27" t="s">
        <v>14</v>
      </c>
      <c r="C2" s="27" t="s">
        <v>15</v>
      </c>
      <c r="D2" s="27" t="s">
        <v>16</v>
      </c>
      <c r="E2" s="27" t="s">
        <v>66</v>
      </c>
    </row>
    <row r="3" spans="1:5" ht="21" x14ac:dyDescent="0.4">
      <c r="A3" s="27" t="s">
        <v>64</v>
      </c>
      <c r="B3" s="27">
        <v>29.52</v>
      </c>
      <c r="C3" s="27">
        <v>18.47</v>
      </c>
      <c r="D3" s="27">
        <v>25.24</v>
      </c>
      <c r="E3" s="27">
        <f>AVERAGE(B3:D3)</f>
        <v>24.409999999999997</v>
      </c>
    </row>
    <row r="4" spans="1:5" ht="21" x14ac:dyDescent="0.4">
      <c r="A4" s="27" t="s">
        <v>65</v>
      </c>
      <c r="B4" s="27">
        <v>49.78</v>
      </c>
      <c r="C4" s="27">
        <v>41.74</v>
      </c>
      <c r="D4" s="27">
        <v>51.75</v>
      </c>
      <c r="E4" s="40">
        <f>AVERAGE(B4:D4)</f>
        <v>47.756666666666668</v>
      </c>
    </row>
    <row r="5" spans="1:5" ht="21" x14ac:dyDescent="0.4">
      <c r="A5" s="27" t="s">
        <v>63</v>
      </c>
      <c r="B5" s="27">
        <v>46.64</v>
      </c>
      <c r="C5" s="27">
        <v>40.71</v>
      </c>
      <c r="D5" s="27">
        <v>48.56</v>
      </c>
      <c r="E5" s="40">
        <f>AVERAGE(B5:D5)</f>
        <v>45.303333333333335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2"/>
  <sheetViews>
    <sheetView workbookViewId="0">
      <selection activeCell="G14" sqref="G14"/>
    </sheetView>
  </sheetViews>
  <sheetFormatPr defaultRowHeight="13.8" x14ac:dyDescent="0.25"/>
  <cols>
    <col min="1" max="1" width="29" customWidth="1"/>
    <col min="2" max="4" width="9" style="19"/>
    <col min="5" max="5" width="13.19921875" style="19" customWidth="1"/>
  </cols>
  <sheetData>
    <row r="1" spans="1:7" x14ac:dyDescent="0.25">
      <c r="A1" s="41" t="s">
        <v>21</v>
      </c>
      <c r="B1" s="41" t="s">
        <v>17</v>
      </c>
      <c r="C1" s="41" t="s">
        <v>18</v>
      </c>
      <c r="D1" s="41" t="s">
        <v>19</v>
      </c>
      <c r="E1" s="41" t="s">
        <v>20</v>
      </c>
    </row>
    <row r="2" spans="1:7" x14ac:dyDescent="0.25">
      <c r="A2" s="42" t="s">
        <v>14</v>
      </c>
      <c r="B2" s="41">
        <v>17.5</v>
      </c>
      <c r="C2" s="41">
        <v>36.67</v>
      </c>
      <c r="D2" s="41">
        <v>37.5</v>
      </c>
      <c r="E2" s="41">
        <v>8.33</v>
      </c>
    </row>
    <row r="3" spans="1:7" x14ac:dyDescent="0.25">
      <c r="A3" s="42" t="s">
        <v>15</v>
      </c>
      <c r="B3" s="41">
        <v>16.670000000000002</v>
      </c>
      <c r="C3" s="41">
        <v>41.67</v>
      </c>
      <c r="D3" s="41">
        <v>32.5</v>
      </c>
      <c r="E3" s="41">
        <v>9.17</v>
      </c>
      <c r="F3" t="s">
        <v>4</v>
      </c>
      <c r="G3" t="s">
        <v>4</v>
      </c>
    </row>
    <row r="4" spans="1:7" x14ac:dyDescent="0.25">
      <c r="A4" s="42" t="s">
        <v>16</v>
      </c>
      <c r="B4" s="41">
        <v>14.17</v>
      </c>
      <c r="C4" s="41">
        <v>35</v>
      </c>
      <c r="D4" s="41">
        <v>44.17</v>
      </c>
      <c r="E4" s="41">
        <v>6.67</v>
      </c>
      <c r="F4" t="s">
        <v>4</v>
      </c>
      <c r="G4" t="s">
        <v>4</v>
      </c>
    </row>
    <row r="5" spans="1:7" ht="14.25" x14ac:dyDescent="0.2">
      <c r="A5" t="s">
        <v>4</v>
      </c>
      <c r="B5" s="19" t="s">
        <v>4</v>
      </c>
      <c r="C5" s="19" t="s">
        <v>4</v>
      </c>
      <c r="D5" s="19" t="s">
        <v>4</v>
      </c>
      <c r="E5" s="19" t="s">
        <v>4</v>
      </c>
      <c r="F5" t="s">
        <v>4</v>
      </c>
      <c r="G5" t="s">
        <v>13</v>
      </c>
    </row>
    <row r="6" spans="1:7" ht="14.25" x14ac:dyDescent="0.2">
      <c r="A6" t="s">
        <v>4</v>
      </c>
      <c r="B6" s="19" t="s">
        <v>4</v>
      </c>
      <c r="C6" s="19" t="s">
        <v>4</v>
      </c>
      <c r="D6" s="19" t="s">
        <v>4</v>
      </c>
      <c r="E6" s="19" t="s">
        <v>4</v>
      </c>
      <c r="F6" t="s">
        <v>4</v>
      </c>
      <c r="G6" t="s">
        <v>4</v>
      </c>
    </row>
    <row r="7" spans="1:7" ht="14.25" x14ac:dyDescent="0.2">
      <c r="A7" t="s">
        <v>4</v>
      </c>
      <c r="B7" s="19" t="s">
        <v>4</v>
      </c>
    </row>
    <row r="8" spans="1:7" ht="14.25" x14ac:dyDescent="0.2">
      <c r="A8" t="s">
        <v>4</v>
      </c>
      <c r="B8" s="19" t="s">
        <v>4</v>
      </c>
    </row>
    <row r="9" spans="1:7" ht="14.25" x14ac:dyDescent="0.2">
      <c r="A9" t="s">
        <v>4</v>
      </c>
      <c r="B9" s="19" t="s">
        <v>4</v>
      </c>
    </row>
    <row r="10" spans="1:7" ht="14.25" x14ac:dyDescent="0.2">
      <c r="A10" t="s">
        <v>4</v>
      </c>
      <c r="B10" s="19" t="s">
        <v>4</v>
      </c>
    </row>
    <row r="11" spans="1:7" ht="14.25" x14ac:dyDescent="0.2">
      <c r="A11" t="s">
        <v>4</v>
      </c>
      <c r="B11" s="19" t="s">
        <v>4</v>
      </c>
    </row>
    <row r="12" spans="1:7" ht="14.25" x14ac:dyDescent="0.2">
      <c r="A12" t="s">
        <v>4</v>
      </c>
      <c r="B12" s="19" t="s">
        <v>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D3" sqref="D3"/>
    </sheetView>
  </sheetViews>
  <sheetFormatPr defaultRowHeight="13.8" x14ac:dyDescent="0.25"/>
  <cols>
    <col min="1" max="1" width="21" customWidth="1"/>
    <col min="2" max="4" width="9" style="19"/>
    <col min="5" max="5" width="13.19921875" style="19" customWidth="1"/>
  </cols>
  <sheetData>
    <row r="1" spans="1:5" x14ac:dyDescent="0.25">
      <c r="A1" s="42" t="s">
        <v>4</v>
      </c>
      <c r="B1" s="68" t="s">
        <v>22</v>
      </c>
      <c r="C1" s="68"/>
      <c r="D1" s="68"/>
      <c r="E1" s="68"/>
    </row>
    <row r="2" spans="1:5" x14ac:dyDescent="0.25">
      <c r="A2" s="42" t="s">
        <v>68</v>
      </c>
      <c r="B2" s="41" t="s">
        <v>17</v>
      </c>
      <c r="C2" s="41" t="s">
        <v>18</v>
      </c>
      <c r="D2" s="41" t="s">
        <v>19</v>
      </c>
      <c r="E2" s="41" t="s">
        <v>20</v>
      </c>
    </row>
    <row r="3" spans="1:5" x14ac:dyDescent="0.25">
      <c r="A3" s="42" t="s">
        <v>23</v>
      </c>
      <c r="B3" s="41">
        <v>17.5</v>
      </c>
      <c r="C3" s="41">
        <v>36.67</v>
      </c>
      <c r="D3" s="41">
        <v>37.5</v>
      </c>
      <c r="E3" s="41">
        <v>9.17</v>
      </c>
    </row>
    <row r="4" spans="1:5" x14ac:dyDescent="0.25">
      <c r="A4" s="42" t="s">
        <v>67</v>
      </c>
      <c r="B4" s="41">
        <v>50</v>
      </c>
      <c r="C4" s="41">
        <v>50</v>
      </c>
      <c r="D4" s="41">
        <v>50</v>
      </c>
      <c r="E4" s="41">
        <v>50</v>
      </c>
    </row>
    <row r="5" spans="1:5" ht="14.25" x14ac:dyDescent="0.2">
      <c r="A5" t="s">
        <v>4</v>
      </c>
      <c r="B5" s="19" t="s">
        <v>4</v>
      </c>
      <c r="C5" s="19" t="s">
        <v>4</v>
      </c>
      <c r="D5" s="19" t="s">
        <v>4</v>
      </c>
      <c r="E5" s="19" t="s">
        <v>4</v>
      </c>
    </row>
  </sheetData>
  <mergeCells count="1">
    <mergeCell ref="B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28</vt:i4>
      </vt:variant>
    </vt:vector>
  </HeadingPairs>
  <TitlesOfParts>
    <vt:vector size="28" baseType="lpstr">
      <vt:lpstr>วุฒิการศึกษาครู</vt:lpstr>
      <vt:lpstr>จำนวน นร.</vt:lpstr>
      <vt:lpstr>เปรียบเทียบ นร.อนุบาล 3 ปี</vt:lpstr>
      <vt:lpstr>เปรียบเทียบจำนวน นร.ป1-6</vt:lpstr>
      <vt:lpstr>เปรียบเทียบจำนวน นร.ม.1-3</vt:lpstr>
      <vt:lpstr>นร.เกรด ๓ ขึ้นไป</vt:lpstr>
      <vt:lpstr>NT เทียบระดับ</vt:lpstr>
      <vt:lpstr>NT จำแนกคุณภาพ</vt:lpstr>
      <vt:lpstr>ด้านภาษา</vt:lpstr>
      <vt:lpstr>ด้านคำนวณ</vt:lpstr>
      <vt:lpstr>ด้านเหตผล</vt:lpstr>
      <vt:lpstr>O-NET ป.๖</vt:lpstr>
      <vt:lpstr>O-NET แยกวิชา ป.๖</vt:lpstr>
      <vt:lpstr>O-NET ม.๓</vt:lpstr>
      <vt:lpstr>การอ่าน ป.๑-๔</vt:lpstr>
      <vt:lpstr>การสื่อสาร ป.๑-๖</vt:lpstr>
      <vt:lpstr>เทคโนโลยี</vt:lpstr>
      <vt:lpstr>NT แยกระดับคุณภาพ</vt:lpstr>
      <vt:lpstr>คุณลักษณะอันพึงประสงค์</vt:lpstr>
      <vt:lpstr>คุณธรมจริยธรรม</vt:lpstr>
      <vt:lpstr>อนุรักษ์ธรรมชาติ</vt:lpstr>
      <vt:lpstr>ความเป็นไทย</vt:lpstr>
      <vt:lpstr>สุขภาวะ</vt:lpstr>
      <vt:lpstr>เข้าร่วมโครงการคุณธรรม</vt:lpstr>
      <vt:lpstr>การพัฒนาครู</vt:lpstr>
      <vt:lpstr>จำนวนเครือข่าย</vt:lpstr>
      <vt:lpstr>การนิเทศ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2018-02-15T04:03:01Z</dcterms:created>
  <dcterms:modified xsi:type="dcterms:W3CDTF">2018-03-28T04:32:13Z</dcterms:modified>
</cp:coreProperties>
</file>